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7.54\server_hp\prenos\_rekonštrukcia horná škola\Rozpočty PD 052020\Zadanie\"/>
    </mc:Choice>
  </mc:AlternateContent>
  <bookViews>
    <workbookView xWindow="0" yWindow="0" windowWidth="20490" windowHeight="7155"/>
  </bookViews>
  <sheets>
    <sheet name="Rekapitulácia stavby" sheetId="1" r:id="rId1"/>
    <sheet name="2. Rozpočet - štanda - 2...." sheetId="2" r:id="rId2"/>
    <sheet name="01 vonkajsie schodisko" sheetId="5" r:id="rId3"/>
    <sheet name="03 oporny mur" sheetId="3" r:id="rId4"/>
    <sheet name="03 spevnene plochy" sheetId="4" r:id="rId5"/>
    <sheet name="04 oplotenie" sheetId="8" r:id="rId6"/>
    <sheet name="05 sadove upravy" sheetId="6" r:id="rId7"/>
    <sheet name="06 elektro" sheetId="7" r:id="rId8"/>
  </sheets>
  <externalReferences>
    <externalReference r:id="rId9"/>
    <externalReference r:id="rId10"/>
  </externalReferences>
  <definedNames>
    <definedName name="_xlnm.Print_Titles" localSheetId="1">'2. Rozpočet - štanda - 2....'!$124:$124</definedName>
    <definedName name="_xlnm.Print_Titles" localSheetId="0">'Rekapitulácia stavby'!$85:$85</definedName>
    <definedName name="_xlnm.Print_Area" localSheetId="2">'01 vonkajsie schodisko'!$C$4:$Q$70,'01 vonkajsie schodisko'!$C$76:$Q$98,'01 vonkajsie schodisko'!$C$104:$Q$142</definedName>
    <definedName name="_xlnm.Print_Area" localSheetId="3">'03 oporny mur'!$C$4:$Q$70,'03 oporny mur'!$C$76:$Q$102,'03 oporny mur'!$C$108:$Q$149</definedName>
    <definedName name="_xlnm.Print_Area" localSheetId="4">'03 spevnene plochy'!$C$4:$Q$70,'03 spevnene plochy'!$C$76:$Q$98,'03 spevnene plochy'!$C$104:$Q$142</definedName>
    <definedName name="_xlnm.Print_Area" localSheetId="5">'04 oplotenie'!$C$4:$Q$70,'04 oplotenie'!$C$76:$Q$98,'04 oplotenie'!$C$104:$Q$141</definedName>
    <definedName name="_xlnm.Print_Area" localSheetId="6">'05 sadove upravy'!$C$4:$Q$70,'05 sadove upravy'!$C$76:$Q$96,'05 sadove upravy'!$C$102:$Q$133</definedName>
    <definedName name="_xlnm.Print_Area" localSheetId="7">'06 elektro'!$C$4:$Q$70,'06 elektro'!$C$76:$Q$92,'06 elektro'!$C$98:$Q$149</definedName>
    <definedName name="_xlnm.Print_Area" localSheetId="1">'2. Rozpočet - štanda - 2....'!$C$4:$Q$70,'2. Rozpočet - štanda - 2....'!$C$76:$Q$108,'2. Rozpočet - štanda - 2....'!$C$114:$Q$262</definedName>
    <definedName name="_xlnm.Print_Area" localSheetId="0">'Rekapitulácia stavby'!$C$4:$AP$70,'Rekapitulácia stavby'!$C$76:$AP$92</definedName>
  </definedNames>
  <calcPr calcId="152511"/>
</workbook>
</file>

<file path=xl/calcChain.xml><?xml version="1.0" encoding="utf-8"?>
<calcChain xmlns="http://schemas.openxmlformats.org/spreadsheetml/2006/main">
  <c r="O11" i="8" l="1"/>
  <c r="E12" i="8"/>
  <c r="O12" i="8"/>
  <c r="O14" i="8"/>
  <c r="E15" i="8"/>
  <c r="O15" i="8"/>
  <c r="O17" i="8"/>
  <c r="E18" i="8"/>
  <c r="M83" i="8" s="1"/>
  <c r="O18" i="8"/>
  <c r="O20" i="8"/>
  <c r="E21" i="8"/>
  <c r="O21" i="8"/>
  <c r="M28" i="8"/>
  <c r="F78" i="8"/>
  <c r="F79" i="8"/>
  <c r="F81" i="8"/>
  <c r="M81" i="8"/>
  <c r="F83" i="8"/>
  <c r="F84" i="8"/>
  <c r="M84" i="8"/>
  <c r="F106" i="8"/>
  <c r="F107" i="8"/>
  <c r="F109" i="8"/>
  <c r="M109" i="8"/>
  <c r="F111" i="8"/>
  <c r="F112" i="8"/>
  <c r="M112" i="8"/>
  <c r="Y117" i="8"/>
  <c r="N118" i="8"/>
  <c r="W118" i="8"/>
  <c r="W117" i="8" s="1"/>
  <c r="Y118" i="8"/>
  <c r="AA118" i="8"/>
  <c r="AA117" i="8" s="1"/>
  <c r="AA116" i="8" s="1"/>
  <c r="BE118" i="8"/>
  <c r="M32" i="8" s="1"/>
  <c r="BF118" i="8"/>
  <c r="BG118" i="8"/>
  <c r="BH118" i="8"/>
  <c r="H35" i="8" s="1"/>
  <c r="BI118" i="8"/>
  <c r="H36" i="8" s="1"/>
  <c r="BK118" i="8"/>
  <c r="BK117" i="8" s="1"/>
  <c r="N119" i="8"/>
  <c r="W119" i="8"/>
  <c r="Y119" i="8"/>
  <c r="AA119" i="8"/>
  <c r="BE119" i="8"/>
  <c r="BF119" i="8"/>
  <c r="BG119" i="8"/>
  <c r="BH119" i="8"/>
  <c r="BI119" i="8"/>
  <c r="BK119" i="8"/>
  <c r="N120" i="8"/>
  <c r="W120" i="8"/>
  <c r="Y120" i="8"/>
  <c r="AA120" i="8"/>
  <c r="BE120" i="8"/>
  <c r="BF120" i="8"/>
  <c r="BG120" i="8"/>
  <c r="BH120" i="8"/>
  <c r="BI120" i="8"/>
  <c r="BK120" i="8"/>
  <c r="N121" i="8"/>
  <c r="W121" i="8"/>
  <c r="Y121" i="8"/>
  <c r="AA121" i="8"/>
  <c r="BE121" i="8"/>
  <c r="BF121" i="8"/>
  <c r="BG121" i="8"/>
  <c r="BH121" i="8"/>
  <c r="BI121" i="8"/>
  <c r="BK121" i="8"/>
  <c r="W122" i="8"/>
  <c r="N123" i="8"/>
  <c r="BF123" i="8" s="1"/>
  <c r="W123" i="8"/>
  <c r="Y123" i="8"/>
  <c r="Y122" i="8" s="1"/>
  <c r="AA123" i="8"/>
  <c r="AA122" i="8" s="1"/>
  <c r="BE123" i="8"/>
  <c r="H32" i="8" s="1"/>
  <c r="BG123" i="8"/>
  <c r="BH123" i="8"/>
  <c r="BI123" i="8"/>
  <c r="BK123" i="8"/>
  <c r="N124" i="8"/>
  <c r="W124" i="8"/>
  <c r="Y124" i="8"/>
  <c r="AA124" i="8"/>
  <c r="BE124" i="8"/>
  <c r="BF124" i="8"/>
  <c r="BG124" i="8"/>
  <c r="H34" i="8" s="1"/>
  <c r="BH124" i="8"/>
  <c r="BI124" i="8"/>
  <c r="BK124" i="8"/>
  <c r="BK122" i="8" s="1"/>
  <c r="N122" i="8" s="1"/>
  <c r="N91" i="8" s="1"/>
  <c r="N125" i="8"/>
  <c r="BF125" i="8" s="1"/>
  <c r="W125" i="8"/>
  <c r="Y125" i="8"/>
  <c r="AA125" i="8"/>
  <c r="BE125" i="8"/>
  <c r="BG125" i="8"/>
  <c r="BH125" i="8"/>
  <c r="BI125" i="8"/>
  <c r="BK125" i="8"/>
  <c r="N126" i="8"/>
  <c r="W126" i="8"/>
  <c r="Y126" i="8"/>
  <c r="AA126" i="8"/>
  <c r="BE126" i="8"/>
  <c r="BF126" i="8"/>
  <c r="BG126" i="8"/>
  <c r="BH126" i="8"/>
  <c r="BI126" i="8"/>
  <c r="BK126" i="8"/>
  <c r="N127" i="8"/>
  <c r="BF127" i="8" s="1"/>
  <c r="W127" i="8"/>
  <c r="Y127" i="8"/>
  <c r="AA127" i="8"/>
  <c r="BE127" i="8"/>
  <c r="BG127" i="8"/>
  <c r="BH127" i="8"/>
  <c r="BI127" i="8"/>
  <c r="BK127" i="8"/>
  <c r="Y128" i="8"/>
  <c r="N129" i="8"/>
  <c r="W129" i="8"/>
  <c r="W128" i="8" s="1"/>
  <c r="Y129" i="8"/>
  <c r="AA129" i="8"/>
  <c r="AA128" i="8" s="1"/>
  <c r="BE129" i="8"/>
  <c r="BF129" i="8"/>
  <c r="BG129" i="8"/>
  <c r="BH129" i="8"/>
  <c r="BI129" i="8"/>
  <c r="BK129" i="8"/>
  <c r="BK128" i="8" s="1"/>
  <c r="N128" i="8" s="1"/>
  <c r="N92" i="8" s="1"/>
  <c r="Y131" i="8"/>
  <c r="Y130" i="8" s="1"/>
  <c r="N132" i="8"/>
  <c r="W132" i="8"/>
  <c r="W131" i="8" s="1"/>
  <c r="W130" i="8" s="1"/>
  <c r="Y132" i="8"/>
  <c r="AA132" i="8"/>
  <c r="AA131" i="8" s="1"/>
  <c r="AA130" i="8" s="1"/>
  <c r="BE132" i="8"/>
  <c r="BF132" i="8"/>
  <c r="BG132" i="8"/>
  <c r="BH132" i="8"/>
  <c r="BI132" i="8"/>
  <c r="BK132" i="8"/>
  <c r="BK131" i="8" s="1"/>
  <c r="N133" i="8"/>
  <c r="W133" i="8"/>
  <c r="Y133" i="8"/>
  <c r="AA133" i="8"/>
  <c r="BE133" i="8"/>
  <c r="BF133" i="8"/>
  <c r="BG133" i="8"/>
  <c r="BH133" i="8"/>
  <c r="BI133" i="8"/>
  <c r="BK133" i="8"/>
  <c r="N134" i="8"/>
  <c r="W134" i="8"/>
  <c r="Y134" i="8"/>
  <c r="AA134" i="8"/>
  <c r="BE134" i="8"/>
  <c r="BF134" i="8"/>
  <c r="BG134" i="8"/>
  <c r="BH134" i="8"/>
  <c r="BI134" i="8"/>
  <c r="BK134" i="8"/>
  <c r="N135" i="8"/>
  <c r="W135" i="8"/>
  <c r="Y135" i="8"/>
  <c r="AA135" i="8"/>
  <c r="BE135" i="8"/>
  <c r="BF135" i="8"/>
  <c r="BG135" i="8"/>
  <c r="BH135" i="8"/>
  <c r="BI135" i="8"/>
  <c r="BK135" i="8"/>
  <c r="N136" i="8"/>
  <c r="W136" i="8"/>
  <c r="Y136" i="8"/>
  <c r="AA136" i="8"/>
  <c r="BE136" i="8"/>
  <c r="BF136" i="8"/>
  <c r="BG136" i="8"/>
  <c r="BH136" i="8"/>
  <c r="BI136" i="8"/>
  <c r="BK136" i="8"/>
  <c r="N137" i="8"/>
  <c r="W137" i="8"/>
  <c r="Y137" i="8"/>
  <c r="AA137" i="8"/>
  <c r="BE137" i="8"/>
  <c r="BF137" i="8"/>
  <c r="BG137" i="8"/>
  <c r="BH137" i="8"/>
  <c r="BI137" i="8"/>
  <c r="BK137" i="8"/>
  <c r="N138" i="8"/>
  <c r="W138" i="8"/>
  <c r="Y138" i="8"/>
  <c r="AA138" i="8"/>
  <c r="BE138" i="8"/>
  <c r="BF138" i="8"/>
  <c r="BG138" i="8"/>
  <c r="BH138" i="8"/>
  <c r="BI138" i="8"/>
  <c r="BK138" i="8"/>
  <c r="N139" i="8"/>
  <c r="W139" i="8"/>
  <c r="Y139" i="8"/>
  <c r="AA139" i="8"/>
  <c r="BE139" i="8"/>
  <c r="BF139" i="8"/>
  <c r="BG139" i="8"/>
  <c r="BH139" i="8"/>
  <c r="BI139" i="8"/>
  <c r="BK139" i="8"/>
  <c r="N140" i="8"/>
  <c r="W140" i="8"/>
  <c r="Y140" i="8"/>
  <c r="AA140" i="8"/>
  <c r="BE140" i="8"/>
  <c r="BF140" i="8"/>
  <c r="BG140" i="8"/>
  <c r="BH140" i="8"/>
  <c r="BI140" i="8"/>
  <c r="BK140" i="8"/>
  <c r="N141" i="8"/>
  <c r="W141" i="8"/>
  <c r="Y141" i="8"/>
  <c r="AA141" i="8"/>
  <c r="BE141" i="8"/>
  <c r="BF141" i="8"/>
  <c r="BG141" i="8"/>
  <c r="BH141" i="8"/>
  <c r="BI141" i="8"/>
  <c r="BK141" i="8"/>
  <c r="BK130" i="8" l="1"/>
  <c r="N130" i="8" s="1"/>
  <c r="N93" i="8" s="1"/>
  <c r="N131" i="8"/>
  <c r="N94" i="8" s="1"/>
  <c r="BK116" i="8"/>
  <c r="N117" i="8"/>
  <c r="N90" i="8" s="1"/>
  <c r="H33" i="8"/>
  <c r="W116" i="8"/>
  <c r="W115" i="8" s="1"/>
  <c r="AA115" i="8"/>
  <c r="Y116" i="8"/>
  <c r="Y115" i="8" s="1"/>
  <c r="M33" i="8"/>
  <c r="M111" i="8"/>
  <c r="O11" i="7"/>
  <c r="E12" i="7"/>
  <c r="O12" i="7"/>
  <c r="O14" i="7"/>
  <c r="E15" i="7"/>
  <c r="O15" i="7"/>
  <c r="O17" i="7"/>
  <c r="E18" i="7"/>
  <c r="M83" i="7" s="1"/>
  <c r="O18" i="7"/>
  <c r="O20" i="7"/>
  <c r="E21" i="7"/>
  <c r="M106" i="7" s="1"/>
  <c r="O21" i="7"/>
  <c r="M28" i="7"/>
  <c r="H32" i="7"/>
  <c r="H34" i="7"/>
  <c r="F78" i="7"/>
  <c r="F79" i="7"/>
  <c r="F81" i="7"/>
  <c r="M81" i="7"/>
  <c r="F83" i="7"/>
  <c r="F84" i="7"/>
  <c r="M84" i="7"/>
  <c r="F100" i="7"/>
  <c r="F101" i="7"/>
  <c r="F103" i="7"/>
  <c r="M103" i="7"/>
  <c r="F105" i="7"/>
  <c r="F106" i="7"/>
  <c r="Y109" i="7"/>
  <c r="N110" i="7"/>
  <c r="W110" i="7"/>
  <c r="W109" i="7" s="1"/>
  <c r="Y110" i="7"/>
  <c r="AA110" i="7"/>
  <c r="AA109" i="7" s="1"/>
  <c r="BE110" i="7"/>
  <c r="M32" i="7" s="1"/>
  <c r="BF110" i="7"/>
  <c r="H33" i="7" s="1"/>
  <c r="BG110" i="7"/>
  <c r="BH110" i="7"/>
  <c r="H35" i="7" s="1"/>
  <c r="BI110" i="7"/>
  <c r="H36" i="7" s="1"/>
  <c r="BK110" i="7"/>
  <c r="BK109" i="7" s="1"/>
  <c r="N109" i="7" s="1"/>
  <c r="N88" i="7" s="1"/>
  <c r="N111" i="7"/>
  <c r="W111" i="7"/>
  <c r="Y111" i="7"/>
  <c r="AA111" i="7"/>
  <c r="BE111" i="7"/>
  <c r="BF111" i="7"/>
  <c r="BG111" i="7"/>
  <c r="BH111" i="7"/>
  <c r="BI111" i="7"/>
  <c r="BK111" i="7"/>
  <c r="N112" i="7"/>
  <c r="W112" i="7"/>
  <c r="Y112" i="7"/>
  <c r="AA112" i="7"/>
  <c r="BE112" i="7"/>
  <c r="BF112" i="7"/>
  <c r="BG112" i="7"/>
  <c r="BH112" i="7"/>
  <c r="BI112" i="7"/>
  <c r="BK112" i="7"/>
  <c r="N113" i="7"/>
  <c r="W113" i="7"/>
  <c r="Y113" i="7"/>
  <c r="AA113" i="7"/>
  <c r="BE113" i="7"/>
  <c r="BF113" i="7"/>
  <c r="BG113" i="7"/>
  <c r="BH113" i="7"/>
  <c r="BI113" i="7"/>
  <c r="BK113" i="7"/>
  <c r="N114" i="7"/>
  <c r="W114" i="7"/>
  <c r="Y114" i="7"/>
  <c r="AA114" i="7"/>
  <c r="BE114" i="7"/>
  <c r="BF114" i="7"/>
  <c r="BG114" i="7"/>
  <c r="BH114" i="7"/>
  <c r="BI114" i="7"/>
  <c r="BK114" i="7"/>
  <c r="N115" i="7"/>
  <c r="W115" i="7"/>
  <c r="Y115" i="7"/>
  <c r="AA115" i="7"/>
  <c r="BE115" i="7"/>
  <c r="BF115" i="7"/>
  <c r="BG115" i="7"/>
  <c r="BH115" i="7"/>
  <c r="BI115" i="7"/>
  <c r="BK115" i="7"/>
  <c r="N116" i="7"/>
  <c r="W116" i="7"/>
  <c r="Y116" i="7"/>
  <c r="AA116" i="7"/>
  <c r="BE116" i="7"/>
  <c r="BF116" i="7"/>
  <c r="BG116" i="7"/>
  <c r="BH116" i="7"/>
  <c r="BI116" i="7"/>
  <c r="BK116" i="7"/>
  <c r="N117" i="7"/>
  <c r="W117" i="7"/>
  <c r="Y117" i="7"/>
  <c r="AA117" i="7"/>
  <c r="BE117" i="7"/>
  <c r="BF117" i="7"/>
  <c r="BG117" i="7"/>
  <c r="BH117" i="7"/>
  <c r="BI117" i="7"/>
  <c r="BK117" i="7"/>
  <c r="N118" i="7"/>
  <c r="W118" i="7"/>
  <c r="Y118" i="7"/>
  <c r="AA118" i="7"/>
  <c r="BE118" i="7"/>
  <c r="BF118" i="7"/>
  <c r="BG118" i="7"/>
  <c r="BH118" i="7"/>
  <c r="BI118" i="7"/>
  <c r="BK118" i="7"/>
  <c r="N119" i="7"/>
  <c r="W119" i="7"/>
  <c r="Y119" i="7"/>
  <c r="AA119" i="7"/>
  <c r="BE119" i="7"/>
  <c r="BF119" i="7"/>
  <c r="BG119" i="7"/>
  <c r="BH119" i="7"/>
  <c r="BI119" i="7"/>
  <c r="BK119" i="7"/>
  <c r="N120" i="7"/>
  <c r="W120" i="7"/>
  <c r="Y120" i="7"/>
  <c r="AA120" i="7"/>
  <c r="BE120" i="7"/>
  <c r="BF120" i="7"/>
  <c r="BG120" i="7"/>
  <c r="BH120" i="7"/>
  <c r="BI120" i="7"/>
  <c r="BK120" i="7"/>
  <c r="N121" i="7"/>
  <c r="W121" i="7"/>
  <c r="Y121" i="7"/>
  <c r="AA121" i="7"/>
  <c r="BE121" i="7"/>
  <c r="BF121" i="7"/>
  <c r="BG121" i="7"/>
  <c r="BH121" i="7"/>
  <c r="BI121" i="7"/>
  <c r="BK121" i="7"/>
  <c r="N122" i="7"/>
  <c r="W122" i="7"/>
  <c r="Y122" i="7"/>
  <c r="AA122" i="7"/>
  <c r="BE122" i="7"/>
  <c r="BF122" i="7"/>
  <c r="BG122" i="7"/>
  <c r="BH122" i="7"/>
  <c r="BI122" i="7"/>
  <c r="BK122" i="7"/>
  <c r="N123" i="7"/>
  <c r="W123" i="7"/>
  <c r="Y123" i="7"/>
  <c r="AA123" i="7"/>
  <c r="BE123" i="7"/>
  <c r="BF123" i="7"/>
  <c r="BG123" i="7"/>
  <c r="BH123" i="7"/>
  <c r="BI123" i="7"/>
  <c r="BK123" i="7"/>
  <c r="N124" i="7"/>
  <c r="W124" i="7"/>
  <c r="Y124" i="7"/>
  <c r="AA124" i="7"/>
  <c r="BE124" i="7"/>
  <c r="BF124" i="7"/>
  <c r="BG124" i="7"/>
  <c r="BH124" i="7"/>
  <c r="BI124" i="7"/>
  <c r="BK124" i="7"/>
  <c r="N125" i="7"/>
  <c r="W125" i="7"/>
  <c r="Y125" i="7"/>
  <c r="AA125" i="7"/>
  <c r="BE125" i="7"/>
  <c r="BF125" i="7"/>
  <c r="BG125" i="7"/>
  <c r="BH125" i="7"/>
  <c r="BI125" i="7"/>
  <c r="BK125" i="7"/>
  <c r="N126" i="7"/>
  <c r="W126" i="7"/>
  <c r="Y126" i="7"/>
  <c r="AA126" i="7"/>
  <c r="BE126" i="7"/>
  <c r="BF126" i="7"/>
  <c r="BG126" i="7"/>
  <c r="BH126" i="7"/>
  <c r="BI126" i="7"/>
  <c r="BK126" i="7"/>
  <c r="N127" i="7"/>
  <c r="W127" i="7"/>
  <c r="Y127" i="7"/>
  <c r="AA127" i="7"/>
  <c r="BE127" i="7"/>
  <c r="BF127" i="7"/>
  <c r="BG127" i="7"/>
  <c r="BH127" i="7"/>
  <c r="BI127" i="7"/>
  <c r="BK127" i="7"/>
  <c r="N128" i="7"/>
  <c r="W128" i="7"/>
  <c r="Y128" i="7"/>
  <c r="AA128" i="7"/>
  <c r="BE128" i="7"/>
  <c r="BF128" i="7"/>
  <c r="BG128" i="7"/>
  <c r="BH128" i="7"/>
  <c r="BI128" i="7"/>
  <c r="BK128" i="7"/>
  <c r="N129" i="7"/>
  <c r="W129" i="7"/>
  <c r="Y129" i="7"/>
  <c r="AA129" i="7"/>
  <c r="BE129" i="7"/>
  <c r="BF129" i="7"/>
  <c r="BG129" i="7"/>
  <c r="BH129" i="7"/>
  <c r="BI129" i="7"/>
  <c r="BK129" i="7"/>
  <c r="N130" i="7"/>
  <c r="W130" i="7"/>
  <c r="Y130" i="7"/>
  <c r="AA130" i="7"/>
  <c r="BE130" i="7"/>
  <c r="BF130" i="7"/>
  <c r="BG130" i="7"/>
  <c r="BH130" i="7"/>
  <c r="BI130" i="7"/>
  <c r="BK130" i="7"/>
  <c r="N131" i="7"/>
  <c r="W131" i="7"/>
  <c r="Y131" i="7"/>
  <c r="AA131" i="7"/>
  <c r="BE131" i="7"/>
  <c r="BF131" i="7"/>
  <c r="BG131" i="7"/>
  <c r="BH131" i="7"/>
  <c r="BI131" i="7"/>
  <c r="BK131" i="7"/>
  <c r="N132" i="7"/>
  <c r="W132" i="7"/>
  <c r="Y132" i="7"/>
  <c r="AA132" i="7"/>
  <c r="BE132" i="7"/>
  <c r="BF132" i="7"/>
  <c r="BG132" i="7"/>
  <c r="BH132" i="7"/>
  <c r="BI132" i="7"/>
  <c r="BK132" i="7"/>
  <c r="N133" i="7"/>
  <c r="W133" i="7"/>
  <c r="Y133" i="7"/>
  <c r="AA133" i="7"/>
  <c r="BE133" i="7"/>
  <c r="BF133" i="7"/>
  <c r="BG133" i="7"/>
  <c r="BH133" i="7"/>
  <c r="BI133" i="7"/>
  <c r="BK133" i="7"/>
  <c r="N134" i="7"/>
  <c r="W134" i="7"/>
  <c r="Y134" i="7"/>
  <c r="AA134" i="7"/>
  <c r="BE134" i="7"/>
  <c r="BF134" i="7"/>
  <c r="BG134" i="7"/>
  <c r="BH134" i="7"/>
  <c r="BI134" i="7"/>
  <c r="BK134" i="7"/>
  <c r="N135" i="7"/>
  <c r="W135" i="7"/>
  <c r="Y135" i="7"/>
  <c r="AA135" i="7"/>
  <c r="BE135" i="7"/>
  <c r="BF135" i="7"/>
  <c r="BG135" i="7"/>
  <c r="BH135" i="7"/>
  <c r="BI135" i="7"/>
  <c r="BK135" i="7"/>
  <c r="N136" i="7"/>
  <c r="W136" i="7"/>
  <c r="Y136" i="7"/>
  <c r="AA136" i="7"/>
  <c r="BE136" i="7"/>
  <c r="BF136" i="7"/>
  <c r="BG136" i="7"/>
  <c r="BH136" i="7"/>
  <c r="BI136" i="7"/>
  <c r="BK136" i="7"/>
  <c r="N137" i="7"/>
  <c r="W137" i="7"/>
  <c r="Y137" i="7"/>
  <c r="AA137" i="7"/>
  <c r="BE137" i="7"/>
  <c r="BF137" i="7"/>
  <c r="BG137" i="7"/>
  <c r="BH137" i="7"/>
  <c r="BI137" i="7"/>
  <c r="BK137" i="7"/>
  <c r="N138" i="7"/>
  <c r="W138" i="7"/>
  <c r="Y138" i="7"/>
  <c r="AA138" i="7"/>
  <c r="BE138" i="7"/>
  <c r="BF138" i="7"/>
  <c r="BG138" i="7"/>
  <c r="BH138" i="7"/>
  <c r="BI138" i="7"/>
  <c r="BK138" i="7"/>
  <c r="N139" i="7"/>
  <c r="W139" i="7"/>
  <c r="Y139" i="7"/>
  <c r="AA139" i="7"/>
  <c r="BE139" i="7"/>
  <c r="BF139" i="7"/>
  <c r="BG139" i="7"/>
  <c r="BH139" i="7"/>
  <c r="BI139" i="7"/>
  <c r="BK139" i="7"/>
  <c r="N140" i="7"/>
  <c r="W140" i="7"/>
  <c r="Y140" i="7"/>
  <c r="AA140" i="7"/>
  <c r="BE140" i="7"/>
  <c r="BF140" i="7"/>
  <c r="BG140" i="7"/>
  <c r="BH140" i="7"/>
  <c r="BI140" i="7"/>
  <c r="BK140" i="7"/>
  <c r="N141" i="7"/>
  <c r="W141" i="7"/>
  <c r="Y141" i="7"/>
  <c r="AA141" i="7"/>
  <c r="BE141" i="7"/>
  <c r="BF141" i="7"/>
  <c r="BG141" i="7"/>
  <c r="BH141" i="7"/>
  <c r="BI141" i="7"/>
  <c r="BK141" i="7"/>
  <c r="N142" i="7"/>
  <c r="W142" i="7"/>
  <c r="Y142" i="7"/>
  <c r="AA142" i="7"/>
  <c r="BE142" i="7"/>
  <c r="BF142" i="7"/>
  <c r="BG142" i="7"/>
  <c r="BH142" i="7"/>
  <c r="BI142" i="7"/>
  <c r="BK142" i="7"/>
  <c r="N143" i="7"/>
  <c r="W143" i="7"/>
  <c r="Y143" i="7"/>
  <c r="AA143" i="7"/>
  <c r="BE143" i="7"/>
  <c r="BF143" i="7"/>
  <c r="BG143" i="7"/>
  <c r="BH143" i="7"/>
  <c r="BI143" i="7"/>
  <c r="BK143" i="7"/>
  <c r="N144" i="7"/>
  <c r="W144" i="7"/>
  <c r="Y144" i="7"/>
  <c r="AA144" i="7"/>
  <c r="BE144" i="7"/>
  <c r="BF144" i="7"/>
  <c r="BG144" i="7"/>
  <c r="BH144" i="7"/>
  <c r="BI144" i="7"/>
  <c r="BK144" i="7"/>
  <c r="N145" i="7"/>
  <c r="W145" i="7"/>
  <c r="Y145" i="7"/>
  <c r="AA145" i="7"/>
  <c r="BE145" i="7"/>
  <c r="BF145" i="7"/>
  <c r="BG145" i="7"/>
  <c r="BH145" i="7"/>
  <c r="BI145" i="7"/>
  <c r="BK145" i="7"/>
  <c r="N146" i="7"/>
  <c r="W146" i="7"/>
  <c r="Y146" i="7"/>
  <c r="AA146" i="7"/>
  <c r="BE146" i="7"/>
  <c r="BF146" i="7"/>
  <c r="BG146" i="7"/>
  <c r="BH146" i="7"/>
  <c r="BI146" i="7"/>
  <c r="BK146" i="7"/>
  <c r="N147" i="7"/>
  <c r="W147" i="7"/>
  <c r="Y147" i="7"/>
  <c r="AA147" i="7"/>
  <c r="BE147" i="7"/>
  <c r="BF147" i="7"/>
  <c r="BG147" i="7"/>
  <c r="BH147" i="7"/>
  <c r="BI147" i="7"/>
  <c r="BK147" i="7"/>
  <c r="N148" i="7"/>
  <c r="W148" i="7"/>
  <c r="Y148" i="7"/>
  <c r="AA148" i="7"/>
  <c r="BE148" i="7"/>
  <c r="BF148" i="7"/>
  <c r="BG148" i="7"/>
  <c r="BH148" i="7"/>
  <c r="BI148" i="7"/>
  <c r="BK148" i="7"/>
  <c r="N149" i="7"/>
  <c r="W149" i="7"/>
  <c r="Y149" i="7"/>
  <c r="AA149" i="7"/>
  <c r="BE149" i="7"/>
  <c r="BF149" i="7"/>
  <c r="BG149" i="7"/>
  <c r="BH149" i="7"/>
  <c r="BI149" i="7"/>
  <c r="BK149" i="7"/>
  <c r="N116" i="8" l="1"/>
  <c r="N89" i="8" s="1"/>
  <c r="BK115" i="8"/>
  <c r="N115" i="8" s="1"/>
  <c r="N88" i="8" s="1"/>
  <c r="M27" i="7"/>
  <c r="M30" i="7" s="1"/>
  <c r="L92" i="7"/>
  <c r="M105" i="7"/>
  <c r="M33" i="7"/>
  <c r="O11" i="6"/>
  <c r="E12" i="6"/>
  <c r="O12" i="6"/>
  <c r="O14" i="6"/>
  <c r="E15" i="6"/>
  <c r="O15" i="6"/>
  <c r="O17" i="6"/>
  <c r="E18" i="6"/>
  <c r="M83" i="6" s="1"/>
  <c r="O18" i="6"/>
  <c r="O20" i="6"/>
  <c r="E21" i="6"/>
  <c r="M110" i="6" s="1"/>
  <c r="O21" i="6"/>
  <c r="M28" i="6"/>
  <c r="F78" i="6"/>
  <c r="F79" i="6"/>
  <c r="F81" i="6"/>
  <c r="M81" i="6"/>
  <c r="F83" i="6"/>
  <c r="F84" i="6"/>
  <c r="M84" i="6"/>
  <c r="F104" i="6"/>
  <c r="F105" i="6"/>
  <c r="F107" i="6"/>
  <c r="M107" i="6"/>
  <c r="F109" i="6"/>
  <c r="F110" i="6"/>
  <c r="N116" i="6"/>
  <c r="W116" i="6"/>
  <c r="W115" i="6" s="1"/>
  <c r="Y116" i="6"/>
  <c r="Y115" i="6" s="1"/>
  <c r="AA116" i="6"/>
  <c r="AA115" i="6" s="1"/>
  <c r="BE116" i="6"/>
  <c r="M32" i="6" s="1"/>
  <c r="BF116" i="6"/>
  <c r="H33" i="6" s="1"/>
  <c r="BG116" i="6"/>
  <c r="BH116" i="6"/>
  <c r="H35" i="6" s="1"/>
  <c r="BI116" i="6"/>
  <c r="H36" i="6" s="1"/>
  <c r="BK116" i="6"/>
  <c r="N117" i="6"/>
  <c r="W117" i="6"/>
  <c r="Y117" i="6"/>
  <c r="AA117" i="6"/>
  <c r="BE117" i="6"/>
  <c r="BF117" i="6"/>
  <c r="BG117" i="6"/>
  <c r="BH117" i="6"/>
  <c r="BI117" i="6"/>
  <c r="BK117" i="6"/>
  <c r="BK115" i="6" s="1"/>
  <c r="N118" i="6"/>
  <c r="W118" i="6"/>
  <c r="Y118" i="6"/>
  <c r="AA118" i="6"/>
  <c r="BE118" i="6"/>
  <c r="BF118" i="6"/>
  <c r="BG118" i="6"/>
  <c r="BH118" i="6"/>
  <c r="BI118" i="6"/>
  <c r="BK118" i="6"/>
  <c r="N119" i="6"/>
  <c r="W119" i="6"/>
  <c r="Y119" i="6"/>
  <c r="AA119" i="6"/>
  <c r="BE119" i="6"/>
  <c r="BF119" i="6"/>
  <c r="BG119" i="6"/>
  <c r="BH119" i="6"/>
  <c r="BI119" i="6"/>
  <c r="BK119" i="6"/>
  <c r="N120" i="6"/>
  <c r="W120" i="6"/>
  <c r="Y120" i="6"/>
  <c r="AA120" i="6"/>
  <c r="BE120" i="6"/>
  <c r="BF120" i="6"/>
  <c r="BG120" i="6"/>
  <c r="BH120" i="6"/>
  <c r="BI120" i="6"/>
  <c r="BK120" i="6"/>
  <c r="N121" i="6"/>
  <c r="W121" i="6"/>
  <c r="Y121" i="6"/>
  <c r="AA121" i="6"/>
  <c r="BE121" i="6"/>
  <c r="BF121" i="6"/>
  <c r="BG121" i="6"/>
  <c r="BH121" i="6"/>
  <c r="BI121" i="6"/>
  <c r="BK121" i="6"/>
  <c r="N122" i="6"/>
  <c r="W122" i="6"/>
  <c r="Y122" i="6"/>
  <c r="AA122" i="6"/>
  <c r="BE122" i="6"/>
  <c r="BF122" i="6"/>
  <c r="BG122" i="6"/>
  <c r="BH122" i="6"/>
  <c r="BI122" i="6"/>
  <c r="BK122" i="6"/>
  <c r="W123" i="6"/>
  <c r="N124" i="6"/>
  <c r="BF124" i="6" s="1"/>
  <c r="W124" i="6"/>
  <c r="Y124" i="6"/>
  <c r="Y123" i="6" s="1"/>
  <c r="AA124" i="6"/>
  <c r="AA123" i="6" s="1"/>
  <c r="BE124" i="6"/>
  <c r="H32" i="6" s="1"/>
  <c r="BG124" i="6"/>
  <c r="BH124" i="6"/>
  <c r="BI124" i="6"/>
  <c r="BK124" i="6"/>
  <c r="N125" i="6"/>
  <c r="W125" i="6"/>
  <c r="Y125" i="6"/>
  <c r="AA125" i="6"/>
  <c r="BE125" i="6"/>
  <c r="BF125" i="6"/>
  <c r="BG125" i="6"/>
  <c r="H34" i="6" s="1"/>
  <c r="BH125" i="6"/>
  <c r="BI125" i="6"/>
  <c r="BK125" i="6"/>
  <c r="BK123" i="6" s="1"/>
  <c r="N123" i="6" s="1"/>
  <c r="N91" i="6" s="1"/>
  <c r="N126" i="6"/>
  <c r="BF126" i="6" s="1"/>
  <c r="W126" i="6"/>
  <c r="Y126" i="6"/>
  <c r="AA126" i="6"/>
  <c r="BE126" i="6"/>
  <c r="BG126" i="6"/>
  <c r="BH126" i="6"/>
  <c r="BI126" i="6"/>
  <c r="BK126" i="6"/>
  <c r="Y127" i="6"/>
  <c r="N128" i="6"/>
  <c r="W128" i="6"/>
  <c r="W127" i="6" s="1"/>
  <c r="Y128" i="6"/>
  <c r="AA128" i="6"/>
  <c r="AA127" i="6" s="1"/>
  <c r="BE128" i="6"/>
  <c r="BF128" i="6"/>
  <c r="BG128" i="6"/>
  <c r="BH128" i="6"/>
  <c r="BI128" i="6"/>
  <c r="BK128" i="6"/>
  <c r="BK127" i="6" s="1"/>
  <c r="N127" i="6" s="1"/>
  <c r="N92" i="6" s="1"/>
  <c r="N129" i="6"/>
  <c r="W129" i="6"/>
  <c r="Y129" i="6"/>
  <c r="AA129" i="6"/>
  <c r="BE129" i="6"/>
  <c r="BF129" i="6"/>
  <c r="BG129" i="6"/>
  <c r="BH129" i="6"/>
  <c r="BI129" i="6"/>
  <c r="BK129" i="6"/>
  <c r="N130" i="6"/>
  <c r="W130" i="6"/>
  <c r="Y130" i="6"/>
  <c r="AA130" i="6"/>
  <c r="BE130" i="6"/>
  <c r="BF130" i="6"/>
  <c r="BG130" i="6"/>
  <c r="BH130" i="6"/>
  <c r="BI130" i="6"/>
  <c r="BK130" i="6"/>
  <c r="N131" i="6"/>
  <c r="W131" i="6"/>
  <c r="Y131" i="6"/>
  <c r="AA131" i="6"/>
  <c r="BE131" i="6"/>
  <c r="BF131" i="6"/>
  <c r="BG131" i="6"/>
  <c r="BH131" i="6"/>
  <c r="BI131" i="6"/>
  <c r="BK131" i="6"/>
  <c r="N132" i="6"/>
  <c r="W132" i="6"/>
  <c r="Y132" i="6"/>
  <c r="AA132" i="6"/>
  <c r="BE132" i="6"/>
  <c r="BF132" i="6"/>
  <c r="BG132" i="6"/>
  <c r="BH132" i="6"/>
  <c r="BI132" i="6"/>
  <c r="BK132" i="6"/>
  <c r="N133" i="6"/>
  <c r="W133" i="6"/>
  <c r="Y133" i="6"/>
  <c r="AA133" i="6"/>
  <c r="BE133" i="6"/>
  <c r="BF133" i="6"/>
  <c r="BG133" i="6"/>
  <c r="BH133" i="6"/>
  <c r="BI133" i="6"/>
  <c r="BK133" i="6"/>
  <c r="M27" i="8" l="1"/>
  <c r="M30" i="8" s="1"/>
  <c r="L38" i="8" s="1"/>
  <c r="L98" i="8"/>
  <c r="L38" i="7"/>
  <c r="W114" i="6"/>
  <c r="W113" i="6" s="1"/>
  <c r="BK114" i="6"/>
  <c r="N115" i="6"/>
  <c r="N90" i="6" s="1"/>
  <c r="M33" i="6"/>
  <c r="AA114" i="6"/>
  <c r="AA113" i="6" s="1"/>
  <c r="Y114" i="6"/>
  <c r="Y113" i="6" s="1"/>
  <c r="M109" i="6"/>
  <c r="O11" i="5"/>
  <c r="E12" i="5"/>
  <c r="F111" i="5" s="1"/>
  <c r="O12" i="5"/>
  <c r="O14" i="5"/>
  <c r="E15" i="5"/>
  <c r="F84" i="5" s="1"/>
  <c r="O15" i="5"/>
  <c r="O17" i="5"/>
  <c r="E18" i="5"/>
  <c r="M83" i="5" s="1"/>
  <c r="O18" i="5"/>
  <c r="O20" i="5"/>
  <c r="E21" i="5"/>
  <c r="M112" i="5" s="1"/>
  <c r="O21" i="5"/>
  <c r="M28" i="5"/>
  <c r="F78" i="5"/>
  <c r="F79" i="5"/>
  <c r="F81" i="5"/>
  <c r="M81" i="5"/>
  <c r="F83" i="5"/>
  <c r="F106" i="5"/>
  <c r="F107" i="5"/>
  <c r="F109" i="5"/>
  <c r="M109" i="5"/>
  <c r="F112" i="5"/>
  <c r="Y117" i="5"/>
  <c r="Y116" i="5" s="1"/>
  <c r="N118" i="5"/>
  <c r="W118" i="5"/>
  <c r="W117" i="5" s="1"/>
  <c r="W116" i="5" s="1"/>
  <c r="Y118" i="5"/>
  <c r="AA118" i="5"/>
  <c r="BE118" i="5"/>
  <c r="M32" i="5" s="1"/>
  <c r="BF118" i="5"/>
  <c r="BG118" i="5"/>
  <c r="BH118" i="5"/>
  <c r="H35" i="5" s="1"/>
  <c r="BI118" i="5"/>
  <c r="H36" i="5" s="1"/>
  <c r="BK118" i="5"/>
  <c r="BK117" i="5" s="1"/>
  <c r="N119" i="5"/>
  <c r="BF119" i="5" s="1"/>
  <c r="W119" i="5"/>
  <c r="Y119" i="5"/>
  <c r="AA119" i="5"/>
  <c r="AA117" i="5" s="1"/>
  <c r="AA116" i="5" s="1"/>
  <c r="BE119" i="5"/>
  <c r="BG119" i="5"/>
  <c r="BH119" i="5"/>
  <c r="BI119" i="5"/>
  <c r="BK119" i="5"/>
  <c r="N120" i="5"/>
  <c r="W120" i="5"/>
  <c r="Y120" i="5"/>
  <c r="AA120" i="5"/>
  <c r="BE120" i="5"/>
  <c r="BF120" i="5"/>
  <c r="BG120" i="5"/>
  <c r="BH120" i="5"/>
  <c r="BI120" i="5"/>
  <c r="BK120" i="5"/>
  <c r="N121" i="5"/>
  <c r="BF121" i="5" s="1"/>
  <c r="W121" i="5"/>
  <c r="Y121" i="5"/>
  <c r="AA121" i="5"/>
  <c r="BE121" i="5"/>
  <c r="BG121" i="5"/>
  <c r="BH121" i="5"/>
  <c r="BI121" i="5"/>
  <c r="BK121" i="5"/>
  <c r="N122" i="5"/>
  <c r="W122" i="5"/>
  <c r="Y122" i="5"/>
  <c r="AA122" i="5"/>
  <c r="BE122" i="5"/>
  <c r="BF122" i="5"/>
  <c r="BG122" i="5"/>
  <c r="BH122" i="5"/>
  <c r="BI122" i="5"/>
  <c r="BK122" i="5"/>
  <c r="N123" i="5"/>
  <c r="BF123" i="5" s="1"/>
  <c r="W123" i="5"/>
  <c r="Y123" i="5"/>
  <c r="AA123" i="5"/>
  <c r="BE123" i="5"/>
  <c r="BG123" i="5"/>
  <c r="BH123" i="5"/>
  <c r="BI123" i="5"/>
  <c r="BK123" i="5"/>
  <c r="N124" i="5"/>
  <c r="W124" i="5"/>
  <c r="Y124" i="5"/>
  <c r="AA124" i="5"/>
  <c r="BE124" i="5"/>
  <c r="BF124" i="5"/>
  <c r="BG124" i="5"/>
  <c r="BH124" i="5"/>
  <c r="BI124" i="5"/>
  <c r="BK124" i="5"/>
  <c r="N125" i="5"/>
  <c r="BF125" i="5" s="1"/>
  <c r="W125" i="5"/>
  <c r="Y125" i="5"/>
  <c r="AA125" i="5"/>
  <c r="BE125" i="5"/>
  <c r="BG125" i="5"/>
  <c r="BH125" i="5"/>
  <c r="BI125" i="5"/>
  <c r="BK125" i="5"/>
  <c r="N126" i="5"/>
  <c r="W126" i="5"/>
  <c r="Y126" i="5"/>
  <c r="AA126" i="5"/>
  <c r="BE126" i="5"/>
  <c r="BF126" i="5"/>
  <c r="BG126" i="5"/>
  <c r="BH126" i="5"/>
  <c r="BI126" i="5"/>
  <c r="BK126" i="5"/>
  <c r="N127" i="5"/>
  <c r="BF127" i="5" s="1"/>
  <c r="W127" i="5"/>
  <c r="Y127" i="5"/>
  <c r="AA127" i="5"/>
  <c r="BE127" i="5"/>
  <c r="BG127" i="5"/>
  <c r="BH127" i="5"/>
  <c r="BI127" i="5"/>
  <c r="BK127" i="5"/>
  <c r="N130" i="5"/>
  <c r="BF130" i="5" s="1"/>
  <c r="W130" i="5"/>
  <c r="Y130" i="5"/>
  <c r="Y129" i="5" s="1"/>
  <c r="AA130" i="5"/>
  <c r="AA129" i="5" s="1"/>
  <c r="BE130" i="5"/>
  <c r="BG130" i="5"/>
  <c r="BH130" i="5"/>
  <c r="BI130" i="5"/>
  <c r="BK130" i="5"/>
  <c r="N131" i="5"/>
  <c r="W131" i="5"/>
  <c r="W129" i="5" s="1"/>
  <c r="Y131" i="5"/>
  <c r="AA131" i="5"/>
  <c r="BE131" i="5"/>
  <c r="BF131" i="5"/>
  <c r="BG131" i="5"/>
  <c r="BH131" i="5"/>
  <c r="BI131" i="5"/>
  <c r="BK131" i="5"/>
  <c r="BK129" i="5" s="1"/>
  <c r="N132" i="5"/>
  <c r="BF132" i="5" s="1"/>
  <c r="W132" i="5"/>
  <c r="Y132" i="5"/>
  <c r="AA132" i="5"/>
  <c r="BE132" i="5"/>
  <c r="BG132" i="5"/>
  <c r="BH132" i="5"/>
  <c r="BI132" i="5"/>
  <c r="BK132" i="5"/>
  <c r="N133" i="5"/>
  <c r="W133" i="5"/>
  <c r="Y133" i="5"/>
  <c r="AA133" i="5"/>
  <c r="BE133" i="5"/>
  <c r="BF133" i="5"/>
  <c r="BG133" i="5"/>
  <c r="BH133" i="5"/>
  <c r="BI133" i="5"/>
  <c r="BK133" i="5"/>
  <c r="AA134" i="5"/>
  <c r="N135" i="5"/>
  <c r="W135" i="5"/>
  <c r="W134" i="5" s="1"/>
  <c r="Y135" i="5"/>
  <c r="Y134" i="5" s="1"/>
  <c r="AA135" i="5"/>
  <c r="BE135" i="5"/>
  <c r="BF135" i="5"/>
  <c r="BG135" i="5"/>
  <c r="H34" i="5" s="1"/>
  <c r="BH135" i="5"/>
  <c r="BI135" i="5"/>
  <c r="BK135" i="5"/>
  <c r="N136" i="5"/>
  <c r="BF136" i="5" s="1"/>
  <c r="W136" i="5"/>
  <c r="Y136" i="5"/>
  <c r="AA136" i="5"/>
  <c r="BE136" i="5"/>
  <c r="H32" i="5" s="1"/>
  <c r="BG136" i="5"/>
  <c r="BH136" i="5"/>
  <c r="BI136" i="5"/>
  <c r="BK136" i="5"/>
  <c r="BK134" i="5" s="1"/>
  <c r="N134" i="5" s="1"/>
  <c r="N93" i="5" s="1"/>
  <c r="N137" i="5"/>
  <c r="W137" i="5"/>
  <c r="Y137" i="5"/>
  <c r="AA137" i="5"/>
  <c r="BE137" i="5"/>
  <c r="BF137" i="5"/>
  <c r="BG137" i="5"/>
  <c r="BH137" i="5"/>
  <c r="BI137" i="5"/>
  <c r="BK137" i="5"/>
  <c r="N138" i="5"/>
  <c r="BF138" i="5" s="1"/>
  <c r="W138" i="5"/>
  <c r="Y138" i="5"/>
  <c r="AA138" i="5"/>
  <c r="BE138" i="5"/>
  <c r="BG138" i="5"/>
  <c r="BH138" i="5"/>
  <c r="BI138" i="5"/>
  <c r="BK138" i="5"/>
  <c r="N139" i="5"/>
  <c r="W139" i="5"/>
  <c r="Y139" i="5"/>
  <c r="AA139" i="5"/>
  <c r="BE139" i="5"/>
  <c r="BF139" i="5"/>
  <c r="BG139" i="5"/>
  <c r="BH139" i="5"/>
  <c r="BI139" i="5"/>
  <c r="BK139" i="5"/>
  <c r="N141" i="5"/>
  <c r="BF141" i="5" s="1"/>
  <c r="W141" i="5"/>
  <c r="Y141" i="5"/>
  <c r="Y140" i="5" s="1"/>
  <c r="AA141" i="5"/>
  <c r="AA140" i="5" s="1"/>
  <c r="BE141" i="5"/>
  <c r="BG141" i="5"/>
  <c r="BH141" i="5"/>
  <c r="BI141" i="5"/>
  <c r="BK141" i="5"/>
  <c r="N142" i="5"/>
  <c r="W142" i="5"/>
  <c r="W140" i="5" s="1"/>
  <c r="Y142" i="5"/>
  <c r="AA142" i="5"/>
  <c r="BE142" i="5"/>
  <c r="BF142" i="5"/>
  <c r="BG142" i="5"/>
  <c r="BH142" i="5"/>
  <c r="BI142" i="5"/>
  <c r="BK142" i="5"/>
  <c r="BK140" i="5" s="1"/>
  <c r="N140" i="5" s="1"/>
  <c r="N94" i="5" s="1"/>
  <c r="M84" i="5" l="1"/>
  <c r="N114" i="6"/>
  <c r="N89" i="6" s="1"/>
  <c r="BK113" i="6"/>
  <c r="N113" i="6" s="1"/>
  <c r="N88" i="6" s="1"/>
  <c r="AA128" i="5"/>
  <c r="N129" i="5"/>
  <c r="N92" i="5" s="1"/>
  <c r="BK128" i="5"/>
  <c r="N128" i="5" s="1"/>
  <c r="N91" i="5" s="1"/>
  <c r="W128" i="5"/>
  <c r="Y128" i="5"/>
  <c r="Y115" i="5" s="1"/>
  <c r="AA115" i="5"/>
  <c r="BK116" i="5"/>
  <c r="N117" i="5"/>
  <c r="N90" i="5" s="1"/>
  <c r="H33" i="5"/>
  <c r="W115" i="5"/>
  <c r="M33" i="5"/>
  <c r="M111" i="5"/>
  <c r="O11" i="4"/>
  <c r="E12" i="4"/>
  <c r="O12" i="4"/>
  <c r="O14" i="4"/>
  <c r="E15" i="4"/>
  <c r="F84" i="4" s="1"/>
  <c r="O15" i="4"/>
  <c r="O17" i="4"/>
  <c r="E18" i="4"/>
  <c r="M83" i="4" s="1"/>
  <c r="O18" i="4"/>
  <c r="O20" i="4"/>
  <c r="E21" i="4"/>
  <c r="M112" i="4" s="1"/>
  <c r="O21" i="4"/>
  <c r="M28" i="4"/>
  <c r="F78" i="4"/>
  <c r="F79" i="4"/>
  <c r="F81" i="4"/>
  <c r="M81" i="4"/>
  <c r="F83" i="4"/>
  <c r="M84" i="4"/>
  <c r="F106" i="4"/>
  <c r="F107" i="4"/>
  <c r="F109" i="4"/>
  <c r="M109" i="4"/>
  <c r="F111" i="4"/>
  <c r="F112" i="4"/>
  <c r="Y117" i="4"/>
  <c r="N118" i="4"/>
  <c r="W118" i="4"/>
  <c r="W117" i="4" s="1"/>
  <c r="Y118" i="4"/>
  <c r="AA118" i="4"/>
  <c r="AA117" i="4" s="1"/>
  <c r="BE118" i="4"/>
  <c r="M32" i="4" s="1"/>
  <c r="BF118" i="4"/>
  <c r="BG118" i="4"/>
  <c r="BH118" i="4"/>
  <c r="H35" i="4" s="1"/>
  <c r="BI118" i="4"/>
  <c r="H36" i="4" s="1"/>
  <c r="BK118" i="4"/>
  <c r="BK117" i="4" s="1"/>
  <c r="N119" i="4"/>
  <c r="BF119" i="4" s="1"/>
  <c r="W119" i="4"/>
  <c r="Y119" i="4"/>
  <c r="AA119" i="4"/>
  <c r="BE119" i="4"/>
  <c r="BG119" i="4"/>
  <c r="BH119" i="4"/>
  <c r="BI119" i="4"/>
  <c r="BK119" i="4"/>
  <c r="N120" i="4"/>
  <c r="W120" i="4"/>
  <c r="Y120" i="4"/>
  <c r="AA120" i="4"/>
  <c r="BE120" i="4"/>
  <c r="BF120" i="4"/>
  <c r="BG120" i="4"/>
  <c r="BH120" i="4"/>
  <c r="BI120" i="4"/>
  <c r="BK120" i="4"/>
  <c r="N121" i="4"/>
  <c r="W121" i="4"/>
  <c r="Y121" i="4"/>
  <c r="AA121" i="4"/>
  <c r="BE121" i="4"/>
  <c r="BF121" i="4"/>
  <c r="BG121" i="4"/>
  <c r="BH121" i="4"/>
  <c r="BI121" i="4"/>
  <c r="BK121" i="4"/>
  <c r="N122" i="4"/>
  <c r="W122" i="4"/>
  <c r="Y122" i="4"/>
  <c r="AA122" i="4"/>
  <c r="BE122" i="4"/>
  <c r="BF122" i="4"/>
  <c r="BG122" i="4"/>
  <c r="BH122" i="4"/>
  <c r="BI122" i="4"/>
  <c r="BK122" i="4"/>
  <c r="AA123" i="4"/>
  <c r="N124" i="4"/>
  <c r="W124" i="4"/>
  <c r="W123" i="4" s="1"/>
  <c r="Y124" i="4"/>
  <c r="Y123" i="4" s="1"/>
  <c r="AA124" i="4"/>
  <c r="BE124" i="4"/>
  <c r="BF124" i="4"/>
  <c r="BG124" i="4"/>
  <c r="H34" i="4" s="1"/>
  <c r="BH124" i="4"/>
  <c r="BI124" i="4"/>
  <c r="BK124" i="4"/>
  <c r="BK123" i="4" s="1"/>
  <c r="N123" i="4" s="1"/>
  <c r="N91" i="4" s="1"/>
  <c r="N126" i="4"/>
  <c r="W126" i="4"/>
  <c r="W125" i="4" s="1"/>
  <c r="Y126" i="4"/>
  <c r="Y125" i="4" s="1"/>
  <c r="AA126" i="4"/>
  <c r="AA125" i="4" s="1"/>
  <c r="BE126" i="4"/>
  <c r="BF126" i="4"/>
  <c r="BG126" i="4"/>
  <c r="BH126" i="4"/>
  <c r="BI126" i="4"/>
  <c r="BK126" i="4"/>
  <c r="N127" i="4"/>
  <c r="W127" i="4"/>
  <c r="Y127" i="4"/>
  <c r="AA127" i="4"/>
  <c r="BE127" i="4"/>
  <c r="BF127" i="4"/>
  <c r="BG127" i="4"/>
  <c r="BH127" i="4"/>
  <c r="BI127" i="4"/>
  <c r="BK127" i="4"/>
  <c r="BK125" i="4" s="1"/>
  <c r="N125" i="4" s="1"/>
  <c r="N92" i="4" s="1"/>
  <c r="AA128" i="4"/>
  <c r="N129" i="4"/>
  <c r="W129" i="4"/>
  <c r="W128" i="4" s="1"/>
  <c r="Y129" i="4"/>
  <c r="Y128" i="4" s="1"/>
  <c r="AA129" i="4"/>
  <c r="BE129" i="4"/>
  <c r="BF129" i="4"/>
  <c r="BG129" i="4"/>
  <c r="BH129" i="4"/>
  <c r="BI129" i="4"/>
  <c r="BK129" i="4"/>
  <c r="BK128" i="4" s="1"/>
  <c r="N128" i="4" s="1"/>
  <c r="N93" i="4" s="1"/>
  <c r="N130" i="4"/>
  <c r="BF130" i="4" s="1"/>
  <c r="W130" i="4"/>
  <c r="Y130" i="4"/>
  <c r="AA130" i="4"/>
  <c r="BE130" i="4"/>
  <c r="H32" i="4" s="1"/>
  <c r="BG130" i="4"/>
  <c r="BH130" i="4"/>
  <c r="BI130" i="4"/>
  <c r="BK130" i="4"/>
  <c r="Y131" i="4"/>
  <c r="N132" i="4"/>
  <c r="W132" i="4"/>
  <c r="W131" i="4" s="1"/>
  <c r="Y132" i="4"/>
  <c r="AA132" i="4"/>
  <c r="AA131" i="4" s="1"/>
  <c r="BE132" i="4"/>
  <c r="BF132" i="4"/>
  <c r="BG132" i="4"/>
  <c r="BH132" i="4"/>
  <c r="BI132" i="4"/>
  <c r="BK132" i="4"/>
  <c r="BK131" i="4" s="1"/>
  <c r="N131" i="4" s="1"/>
  <c r="N94" i="4" s="1"/>
  <c r="N133" i="4"/>
  <c r="W133" i="4"/>
  <c r="Y133" i="4"/>
  <c r="AA133" i="4"/>
  <c r="BE133" i="4"/>
  <c r="BF133" i="4"/>
  <c r="BG133" i="4"/>
  <c r="BH133" i="4"/>
  <c r="BI133" i="4"/>
  <c r="BK133" i="4"/>
  <c r="N134" i="4"/>
  <c r="W134" i="4"/>
  <c r="Y134" i="4"/>
  <c r="AA134" i="4"/>
  <c r="BE134" i="4"/>
  <c r="BF134" i="4"/>
  <c r="BG134" i="4"/>
  <c r="BH134" i="4"/>
  <c r="BI134" i="4"/>
  <c r="BK134" i="4"/>
  <c r="N135" i="4"/>
  <c r="W135" i="4"/>
  <c r="Y135" i="4"/>
  <c r="AA135" i="4"/>
  <c r="BE135" i="4"/>
  <c r="BF135" i="4"/>
  <c r="BG135" i="4"/>
  <c r="BH135" i="4"/>
  <c r="BI135" i="4"/>
  <c r="BK135" i="4"/>
  <c r="N136" i="4"/>
  <c r="W136" i="4"/>
  <c r="Y136" i="4"/>
  <c r="AA136" i="4"/>
  <c r="BE136" i="4"/>
  <c r="BF136" i="4"/>
  <c r="BG136" i="4"/>
  <c r="BH136" i="4"/>
  <c r="BI136" i="4"/>
  <c r="BK136" i="4"/>
  <c r="N137" i="4"/>
  <c r="W137" i="4"/>
  <c r="Y137" i="4"/>
  <c r="AA137" i="4"/>
  <c r="BE137" i="4"/>
  <c r="BF137" i="4"/>
  <c r="BG137" i="4"/>
  <c r="BH137" i="4"/>
  <c r="BI137" i="4"/>
  <c r="BK137" i="4"/>
  <c r="N138" i="4"/>
  <c r="W138" i="4"/>
  <c r="Y138" i="4"/>
  <c r="AA138" i="4"/>
  <c r="BE138" i="4"/>
  <c r="BF138" i="4"/>
  <c r="BG138" i="4"/>
  <c r="BH138" i="4"/>
  <c r="BI138" i="4"/>
  <c r="BK138" i="4"/>
  <c r="N139" i="4"/>
  <c r="W139" i="4"/>
  <c r="Y139" i="4"/>
  <c r="AA139" i="4"/>
  <c r="BE139" i="4"/>
  <c r="BF139" i="4"/>
  <c r="BG139" i="4"/>
  <c r="BH139" i="4"/>
  <c r="BI139" i="4"/>
  <c r="BK139" i="4"/>
  <c r="N140" i="4"/>
  <c r="W140" i="4"/>
  <c r="Y140" i="4"/>
  <c r="AA140" i="4"/>
  <c r="BE140" i="4"/>
  <c r="BF140" i="4"/>
  <c r="BG140" i="4"/>
  <c r="BH140" i="4"/>
  <c r="BI140" i="4"/>
  <c r="BK140" i="4"/>
  <c r="N141" i="4"/>
  <c r="W141" i="4"/>
  <c r="Y141" i="4"/>
  <c r="AA141" i="4"/>
  <c r="BE141" i="4"/>
  <c r="BF141" i="4"/>
  <c r="BG141" i="4"/>
  <c r="BH141" i="4"/>
  <c r="BI141" i="4"/>
  <c r="BK141" i="4"/>
  <c r="N142" i="4"/>
  <c r="W142" i="4"/>
  <c r="Y142" i="4"/>
  <c r="AA142" i="4"/>
  <c r="BE142" i="4"/>
  <c r="BF142" i="4"/>
  <c r="BG142" i="4"/>
  <c r="BH142" i="4"/>
  <c r="BI142" i="4"/>
  <c r="BK142" i="4"/>
  <c r="M27" i="6" l="1"/>
  <c r="M30" i="6" s="1"/>
  <c r="L38" i="6" s="1"/>
  <c r="L96" i="6"/>
  <c r="N116" i="5"/>
  <c r="N89" i="5" s="1"/>
  <c r="BK115" i="5"/>
  <c r="N115" i="5" s="1"/>
  <c r="N88" i="5" s="1"/>
  <c r="BK116" i="4"/>
  <c r="N117" i="4"/>
  <c r="N90" i="4" s="1"/>
  <c r="H33" i="4"/>
  <c r="W116" i="4"/>
  <c r="W115" i="4" s="1"/>
  <c r="AA116" i="4"/>
  <c r="AA115" i="4" s="1"/>
  <c r="Y116" i="4"/>
  <c r="Y115" i="4" s="1"/>
  <c r="M33" i="4"/>
  <c r="M111" i="4"/>
  <c r="O11" i="3"/>
  <c r="E12" i="3"/>
  <c r="F83" i="3" s="1"/>
  <c r="O12" i="3"/>
  <c r="O14" i="3"/>
  <c r="E15" i="3"/>
  <c r="F84" i="3" s="1"/>
  <c r="O15" i="3"/>
  <c r="O17" i="3"/>
  <c r="E18" i="3"/>
  <c r="M83" i="3" s="1"/>
  <c r="O18" i="3"/>
  <c r="O20" i="3"/>
  <c r="E21" i="3"/>
  <c r="M84" i="3" s="1"/>
  <c r="O21" i="3"/>
  <c r="M28" i="3"/>
  <c r="F78" i="3"/>
  <c r="F79" i="3"/>
  <c r="F81" i="3"/>
  <c r="M81" i="3"/>
  <c r="F110" i="3"/>
  <c r="F111" i="3"/>
  <c r="F113" i="3"/>
  <c r="M113" i="3"/>
  <c r="M115" i="3"/>
  <c r="F116" i="3"/>
  <c r="N122" i="3"/>
  <c r="BF122" i="3" s="1"/>
  <c r="W122" i="3"/>
  <c r="Y122" i="3"/>
  <c r="Y121" i="3" s="1"/>
  <c r="AA122" i="3"/>
  <c r="AA121" i="3" s="1"/>
  <c r="BE122" i="3"/>
  <c r="M32" i="3" s="1"/>
  <c r="BG122" i="3"/>
  <c r="H34" i="3" s="1"/>
  <c r="BH122" i="3"/>
  <c r="H35" i="3" s="1"/>
  <c r="BI122" i="3"/>
  <c r="H36" i="3" s="1"/>
  <c r="BK122" i="3"/>
  <c r="N123" i="3"/>
  <c r="W123" i="3"/>
  <c r="W121" i="3" s="1"/>
  <c r="Y123" i="3"/>
  <c r="AA123" i="3"/>
  <c r="BE123" i="3"/>
  <c r="BF123" i="3"/>
  <c r="BG123" i="3"/>
  <c r="BH123" i="3"/>
  <c r="BI123" i="3"/>
  <c r="BK123" i="3"/>
  <c r="BK121" i="3" s="1"/>
  <c r="N124" i="3"/>
  <c r="BF124" i="3" s="1"/>
  <c r="W124" i="3"/>
  <c r="Y124" i="3"/>
  <c r="AA124" i="3"/>
  <c r="BE124" i="3"/>
  <c r="BG124" i="3"/>
  <c r="BH124" i="3"/>
  <c r="BI124" i="3"/>
  <c r="BK124" i="3"/>
  <c r="Y125" i="3"/>
  <c r="N126" i="3"/>
  <c r="W126" i="3"/>
  <c r="W125" i="3" s="1"/>
  <c r="Y126" i="3"/>
  <c r="AA126" i="3"/>
  <c r="AA125" i="3" s="1"/>
  <c r="BE126" i="3"/>
  <c r="BF126" i="3"/>
  <c r="BG126" i="3"/>
  <c r="BH126" i="3"/>
  <c r="BI126" i="3"/>
  <c r="BK126" i="3"/>
  <c r="BK125" i="3" s="1"/>
  <c r="N125" i="3" s="1"/>
  <c r="N91" i="3" s="1"/>
  <c r="N127" i="3"/>
  <c r="W127" i="3"/>
  <c r="Y127" i="3"/>
  <c r="AA127" i="3"/>
  <c r="BE127" i="3"/>
  <c r="BF127" i="3"/>
  <c r="BG127" i="3"/>
  <c r="BH127" i="3"/>
  <c r="BI127" i="3"/>
  <c r="BK127" i="3"/>
  <c r="N128" i="3"/>
  <c r="W128" i="3"/>
  <c r="Y128" i="3"/>
  <c r="AA128" i="3"/>
  <c r="BE128" i="3"/>
  <c r="BF128" i="3"/>
  <c r="BG128" i="3"/>
  <c r="BH128" i="3"/>
  <c r="BI128" i="3"/>
  <c r="BK128" i="3"/>
  <c r="AA129" i="3"/>
  <c r="N130" i="3"/>
  <c r="W130" i="3"/>
  <c r="W129" i="3" s="1"/>
  <c r="Y130" i="3"/>
  <c r="Y129" i="3" s="1"/>
  <c r="AA130" i="3"/>
  <c r="BE130" i="3"/>
  <c r="BF130" i="3"/>
  <c r="BG130" i="3"/>
  <c r="BH130" i="3"/>
  <c r="BI130" i="3"/>
  <c r="BK130" i="3"/>
  <c r="BK129" i="3" s="1"/>
  <c r="N129" i="3" s="1"/>
  <c r="N92" i="3" s="1"/>
  <c r="N131" i="3"/>
  <c r="BF131" i="3" s="1"/>
  <c r="W131" i="3"/>
  <c r="Y131" i="3"/>
  <c r="AA131" i="3"/>
  <c r="BE131" i="3"/>
  <c r="BG131" i="3"/>
  <c r="BH131" i="3"/>
  <c r="BI131" i="3"/>
  <c r="BK131" i="3"/>
  <c r="N132" i="3"/>
  <c r="W132" i="3"/>
  <c r="Y132" i="3"/>
  <c r="AA132" i="3"/>
  <c r="BE132" i="3"/>
  <c r="BF132" i="3"/>
  <c r="BG132" i="3"/>
  <c r="BH132" i="3"/>
  <c r="BI132" i="3"/>
  <c r="BK132" i="3"/>
  <c r="N133" i="3"/>
  <c r="BF133" i="3" s="1"/>
  <c r="W133" i="3"/>
  <c r="Y133" i="3"/>
  <c r="AA133" i="3"/>
  <c r="BE133" i="3"/>
  <c r="BG133" i="3"/>
  <c r="BH133" i="3"/>
  <c r="BI133" i="3"/>
  <c r="BK133" i="3"/>
  <c r="Y134" i="3"/>
  <c r="AA134" i="3"/>
  <c r="N135" i="3"/>
  <c r="W135" i="3"/>
  <c r="W134" i="3" s="1"/>
  <c r="Y135" i="3"/>
  <c r="AA135" i="3"/>
  <c r="BE135" i="3"/>
  <c r="BF135" i="3"/>
  <c r="BG135" i="3"/>
  <c r="BH135" i="3"/>
  <c r="BI135" i="3"/>
  <c r="BK135" i="3"/>
  <c r="BK134" i="3" s="1"/>
  <c r="N134" i="3" s="1"/>
  <c r="N93" i="3" s="1"/>
  <c r="AA136" i="3"/>
  <c r="N137" i="3"/>
  <c r="W137" i="3"/>
  <c r="W136" i="3" s="1"/>
  <c r="Y137" i="3"/>
  <c r="Y136" i="3" s="1"/>
  <c r="AA137" i="3"/>
  <c r="BE137" i="3"/>
  <c r="BF137" i="3"/>
  <c r="BG137" i="3"/>
  <c r="BH137" i="3"/>
  <c r="BI137" i="3"/>
  <c r="BK137" i="3"/>
  <c r="BK136" i="3" s="1"/>
  <c r="N136" i="3" s="1"/>
  <c r="N94" i="3" s="1"/>
  <c r="N138" i="3"/>
  <c r="BF138" i="3" s="1"/>
  <c r="W138" i="3"/>
  <c r="Y138" i="3"/>
  <c r="AA138" i="3"/>
  <c r="BE138" i="3"/>
  <c r="BG138" i="3"/>
  <c r="BH138" i="3"/>
  <c r="BI138" i="3"/>
  <c r="BK138" i="3"/>
  <c r="Y139" i="3"/>
  <c r="AA139" i="3"/>
  <c r="N140" i="3"/>
  <c r="W140" i="3"/>
  <c r="W139" i="3" s="1"/>
  <c r="Y140" i="3"/>
  <c r="AA140" i="3"/>
  <c r="BE140" i="3"/>
  <c r="BF140" i="3"/>
  <c r="BG140" i="3"/>
  <c r="BH140" i="3"/>
  <c r="BI140" i="3"/>
  <c r="BK140" i="3"/>
  <c r="BK139" i="3" s="1"/>
  <c r="N139" i="3" s="1"/>
  <c r="N95" i="3" s="1"/>
  <c r="Y142" i="3"/>
  <c r="Y141" i="3" s="1"/>
  <c r="N143" i="3"/>
  <c r="W143" i="3"/>
  <c r="W142" i="3" s="1"/>
  <c r="W141" i="3" s="1"/>
  <c r="Y143" i="3"/>
  <c r="AA143" i="3"/>
  <c r="BE143" i="3"/>
  <c r="BF143" i="3"/>
  <c r="BG143" i="3"/>
  <c r="BH143" i="3"/>
  <c r="BI143" i="3"/>
  <c r="BK143" i="3"/>
  <c r="BK142" i="3" s="1"/>
  <c r="N144" i="3"/>
  <c r="BF144" i="3" s="1"/>
  <c r="W144" i="3"/>
  <c r="Y144" i="3"/>
  <c r="AA144" i="3"/>
  <c r="AA142" i="3" s="1"/>
  <c r="AA141" i="3" s="1"/>
  <c r="BE144" i="3"/>
  <c r="BG144" i="3"/>
  <c r="BH144" i="3"/>
  <c r="BI144" i="3"/>
  <c r="BK144" i="3"/>
  <c r="N145" i="3"/>
  <c r="W145" i="3"/>
  <c r="Y145" i="3"/>
  <c r="AA145" i="3"/>
  <c r="BE145" i="3"/>
  <c r="BF145" i="3"/>
  <c r="BG145" i="3"/>
  <c r="BH145" i="3"/>
  <c r="BI145" i="3"/>
  <c r="BK145" i="3"/>
  <c r="N146" i="3"/>
  <c r="BF146" i="3" s="1"/>
  <c r="W146" i="3"/>
  <c r="Y146" i="3"/>
  <c r="AA146" i="3"/>
  <c r="BE146" i="3"/>
  <c r="BG146" i="3"/>
  <c r="BH146" i="3"/>
  <c r="BI146" i="3"/>
  <c r="BK146" i="3"/>
  <c r="W147" i="3"/>
  <c r="N148" i="3"/>
  <c r="BF148" i="3" s="1"/>
  <c r="W148" i="3"/>
  <c r="Y148" i="3"/>
  <c r="AA148" i="3"/>
  <c r="AA147" i="3" s="1"/>
  <c r="BE148" i="3"/>
  <c r="BG148" i="3"/>
  <c r="BH148" i="3"/>
  <c r="BI148" i="3"/>
  <c r="BK148" i="3"/>
  <c r="BK147" i="3" s="1"/>
  <c r="N147" i="3" s="1"/>
  <c r="N98" i="3" s="1"/>
  <c r="N149" i="3"/>
  <c r="W149" i="3"/>
  <c r="Y149" i="3"/>
  <c r="Y147" i="3" s="1"/>
  <c r="AA149" i="3"/>
  <c r="BE149" i="3"/>
  <c r="BF149" i="3"/>
  <c r="BG149" i="3"/>
  <c r="BH149" i="3"/>
  <c r="BI149" i="3"/>
  <c r="BK149" i="3"/>
  <c r="M116" i="3" l="1"/>
  <c r="M27" i="5"/>
  <c r="M30" i="5" s="1"/>
  <c r="L38" i="5" s="1"/>
  <c r="L98" i="5"/>
  <c r="N116" i="4"/>
  <c r="N89" i="4" s="1"/>
  <c r="BK115" i="4"/>
  <c r="N115" i="4" s="1"/>
  <c r="N88" i="4" s="1"/>
  <c r="N142" i="3"/>
  <c r="N97" i="3" s="1"/>
  <c r="BK141" i="3"/>
  <c r="N141" i="3" s="1"/>
  <c r="N96" i="3" s="1"/>
  <c r="H33" i="3"/>
  <c r="M33" i="3"/>
  <c r="AA120" i="3"/>
  <c r="AA119" i="3" s="1"/>
  <c r="Y120" i="3"/>
  <c r="Y119" i="3" s="1"/>
  <c r="BK120" i="3"/>
  <c r="N121" i="3"/>
  <c r="N90" i="3" s="1"/>
  <c r="W120" i="3"/>
  <c r="W119" i="3" s="1"/>
  <c r="F115" i="3"/>
  <c r="H32" i="3"/>
  <c r="AY88" i="1"/>
  <c r="AX88" i="1"/>
  <c r="BI262" i="2"/>
  <c r="BH262" i="2"/>
  <c r="BG262" i="2"/>
  <c r="BE262" i="2"/>
  <c r="AA262" i="2"/>
  <c r="AA261" i="2"/>
  <c r="Y262" i="2"/>
  <c r="Y261" i="2" s="1"/>
  <c r="W262" i="2"/>
  <c r="W261" i="2"/>
  <c r="BK262" i="2"/>
  <c r="BK261" i="2" s="1"/>
  <c r="N261" i="2" s="1"/>
  <c r="N104" i="2" s="1"/>
  <c r="N262" i="2"/>
  <c r="BF262" i="2"/>
  <c r="BI260" i="2"/>
  <c r="BH260" i="2"/>
  <c r="BG260" i="2"/>
  <c r="BE260" i="2"/>
  <c r="AA260" i="2"/>
  <c r="AA259" i="2"/>
  <c r="Y260" i="2"/>
  <c r="Y259" i="2" s="1"/>
  <c r="W260" i="2"/>
  <c r="W259" i="2"/>
  <c r="BK260" i="2"/>
  <c r="BK259" i="2" s="1"/>
  <c r="N259" i="2" s="1"/>
  <c r="N103" i="2" s="1"/>
  <c r="N260" i="2"/>
  <c r="BF260" i="2"/>
  <c r="BI258" i="2"/>
  <c r="BH258" i="2"/>
  <c r="BG258" i="2"/>
  <c r="BE258" i="2"/>
  <c r="AA258" i="2"/>
  <c r="Y258" i="2"/>
  <c r="W258" i="2"/>
  <c r="BK258" i="2"/>
  <c r="N258" i="2"/>
  <c r="BF258" i="2"/>
  <c r="BI257" i="2"/>
  <c r="BH257" i="2"/>
  <c r="BG257" i="2"/>
  <c r="BE257" i="2"/>
  <c r="AA257" i="2"/>
  <c r="Y257" i="2"/>
  <c r="W257" i="2"/>
  <c r="BK257" i="2"/>
  <c r="N257" i="2"/>
  <c r="BF257" i="2" s="1"/>
  <c r="BI256" i="2"/>
  <c r="BH256" i="2"/>
  <c r="BG256" i="2"/>
  <c r="BE256" i="2"/>
  <c r="AA256" i="2"/>
  <c r="Y256" i="2"/>
  <c r="W256" i="2"/>
  <c r="BK256" i="2"/>
  <c r="N256" i="2"/>
  <c r="BF256" i="2" s="1"/>
  <c r="BI255" i="2"/>
  <c r="BH255" i="2"/>
  <c r="BG255" i="2"/>
  <c r="BE255" i="2"/>
  <c r="AA255" i="2"/>
  <c r="Y255" i="2"/>
  <c r="W255" i="2"/>
  <c r="BK255" i="2"/>
  <c r="N255" i="2"/>
  <c r="BF255" i="2" s="1"/>
  <c r="BI254" i="2"/>
  <c r="BH254" i="2"/>
  <c r="BG254" i="2"/>
  <c r="BE254" i="2"/>
  <c r="AA254" i="2"/>
  <c r="Y254" i="2"/>
  <c r="W254" i="2"/>
  <c r="BK254" i="2"/>
  <c r="N254" i="2"/>
  <c r="BF254" i="2"/>
  <c r="BI253" i="2"/>
  <c r="BH253" i="2"/>
  <c r="BG253" i="2"/>
  <c r="BE253" i="2"/>
  <c r="AA253" i="2"/>
  <c r="Y253" i="2"/>
  <c r="W253" i="2"/>
  <c r="BK253" i="2"/>
  <c r="N253" i="2"/>
  <c r="BF253" i="2" s="1"/>
  <c r="BI252" i="2"/>
  <c r="BH252" i="2"/>
  <c r="BG252" i="2"/>
  <c r="BE252" i="2"/>
  <c r="AA252" i="2"/>
  <c r="Y252" i="2"/>
  <c r="W252" i="2"/>
  <c r="BK252" i="2"/>
  <c r="N252" i="2"/>
  <c r="BF252" i="2"/>
  <c r="BI251" i="2"/>
  <c r="BH251" i="2"/>
  <c r="BG251" i="2"/>
  <c r="BE251" i="2"/>
  <c r="AA251" i="2"/>
  <c r="Y251" i="2"/>
  <c r="W251" i="2"/>
  <c r="BK251" i="2"/>
  <c r="N251" i="2"/>
  <c r="BF251" i="2" s="1"/>
  <c r="BI250" i="2"/>
  <c r="BH250" i="2"/>
  <c r="BG250" i="2"/>
  <c r="BE250" i="2"/>
  <c r="AA250" i="2"/>
  <c r="Y250" i="2"/>
  <c r="W250" i="2"/>
  <c r="BK250" i="2"/>
  <c r="N250" i="2"/>
  <c r="BF250" i="2"/>
  <c r="BI249" i="2"/>
  <c r="BH249" i="2"/>
  <c r="BG249" i="2"/>
  <c r="BE249" i="2"/>
  <c r="AA249" i="2"/>
  <c r="Y249" i="2"/>
  <c r="W249" i="2"/>
  <c r="BK249" i="2"/>
  <c r="N249" i="2"/>
  <c r="BF249" i="2" s="1"/>
  <c r="BI248" i="2"/>
  <c r="BH248" i="2"/>
  <c r="BG248" i="2"/>
  <c r="BE248" i="2"/>
  <c r="AA248" i="2"/>
  <c r="Y248" i="2"/>
  <c r="W248" i="2"/>
  <c r="BK248" i="2"/>
  <c r="N248" i="2"/>
  <c r="BF248" i="2" s="1"/>
  <c r="BI247" i="2"/>
  <c r="BH247" i="2"/>
  <c r="BG247" i="2"/>
  <c r="BE247" i="2"/>
  <c r="AA247" i="2"/>
  <c r="Y247" i="2"/>
  <c r="W247" i="2"/>
  <c r="BK247" i="2"/>
  <c r="N247" i="2"/>
  <c r="BF247" i="2" s="1"/>
  <c r="BI246" i="2"/>
  <c r="BH246" i="2"/>
  <c r="BG246" i="2"/>
  <c r="BE246" i="2"/>
  <c r="AA246" i="2"/>
  <c r="Y246" i="2"/>
  <c r="W246" i="2"/>
  <c r="BK246" i="2"/>
  <c r="N246" i="2"/>
  <c r="BF246" i="2"/>
  <c r="BI245" i="2"/>
  <c r="BH245" i="2"/>
  <c r="BG245" i="2"/>
  <c r="BE245" i="2"/>
  <c r="AA245" i="2"/>
  <c r="Y245" i="2"/>
  <c r="W245" i="2"/>
  <c r="BK245" i="2"/>
  <c r="N245" i="2"/>
  <c r="BF245" i="2" s="1"/>
  <c r="BI244" i="2"/>
  <c r="BH244" i="2"/>
  <c r="BG244" i="2"/>
  <c r="BE244" i="2"/>
  <c r="AA244" i="2"/>
  <c r="Y244" i="2"/>
  <c r="W244" i="2"/>
  <c r="BK244" i="2"/>
  <c r="N244" i="2"/>
  <c r="BF244" i="2"/>
  <c r="BI243" i="2"/>
  <c r="BH243" i="2"/>
  <c r="BG243" i="2"/>
  <c r="BE243" i="2"/>
  <c r="AA243" i="2"/>
  <c r="Y243" i="2"/>
  <c r="W243" i="2"/>
  <c r="BK243" i="2"/>
  <c r="N243" i="2"/>
  <c r="BF243" i="2" s="1"/>
  <c r="BI242" i="2"/>
  <c r="BH242" i="2"/>
  <c r="BG242" i="2"/>
  <c r="BE242" i="2"/>
  <c r="AA242" i="2"/>
  <c r="Y242" i="2"/>
  <c r="W242" i="2"/>
  <c r="BK242" i="2"/>
  <c r="N242" i="2"/>
  <c r="BF242" i="2"/>
  <c r="BI241" i="2"/>
  <c r="BH241" i="2"/>
  <c r="BG241" i="2"/>
  <c r="BE241" i="2"/>
  <c r="AA241" i="2"/>
  <c r="Y241" i="2"/>
  <c r="W241" i="2"/>
  <c r="BK241" i="2"/>
  <c r="N241" i="2"/>
  <c r="BF241" i="2" s="1"/>
  <c r="BI240" i="2"/>
  <c r="BH240" i="2"/>
  <c r="BG240" i="2"/>
  <c r="BE240" i="2"/>
  <c r="AA240" i="2"/>
  <c r="Y240" i="2"/>
  <c r="W240" i="2"/>
  <c r="BK240" i="2"/>
  <c r="N240" i="2"/>
  <c r="BF240" i="2" s="1"/>
  <c r="BI239" i="2"/>
  <c r="BH239" i="2"/>
  <c r="BG239" i="2"/>
  <c r="BE239" i="2"/>
  <c r="AA239" i="2"/>
  <c r="Y239" i="2"/>
  <c r="W239" i="2"/>
  <c r="BK239" i="2"/>
  <c r="N239" i="2"/>
  <c r="BF239" i="2" s="1"/>
  <c r="BI238" i="2"/>
  <c r="BH238" i="2"/>
  <c r="BG238" i="2"/>
  <c r="BE238" i="2"/>
  <c r="AA238" i="2"/>
  <c r="Y238" i="2"/>
  <c r="W238" i="2"/>
  <c r="BK238" i="2"/>
  <c r="N238" i="2"/>
  <c r="BF238" i="2"/>
  <c r="BI237" i="2"/>
  <c r="BH237" i="2"/>
  <c r="BG237" i="2"/>
  <c r="BE237" i="2"/>
  <c r="AA237" i="2"/>
  <c r="Y237" i="2"/>
  <c r="W237" i="2"/>
  <c r="BK237" i="2"/>
  <c r="N237" i="2"/>
  <c r="BF237" i="2" s="1"/>
  <c r="BI236" i="2"/>
  <c r="BH236" i="2"/>
  <c r="BG236" i="2"/>
  <c r="BE236" i="2"/>
  <c r="AA236" i="2"/>
  <c r="Y236" i="2"/>
  <c r="Y235" i="2" s="1"/>
  <c r="W236" i="2"/>
  <c r="BK236" i="2"/>
  <c r="N236" i="2"/>
  <c r="BF236" i="2"/>
  <c r="BI234" i="2"/>
  <c r="BH234" i="2"/>
  <c r="BG234" i="2"/>
  <c r="BE234" i="2"/>
  <c r="AA234" i="2"/>
  <c r="Y234" i="2"/>
  <c r="W234" i="2"/>
  <c r="BK234" i="2"/>
  <c r="N234" i="2"/>
  <c r="BF234" i="2" s="1"/>
  <c r="BI233" i="2"/>
  <c r="BH233" i="2"/>
  <c r="BG233" i="2"/>
  <c r="BE233" i="2"/>
  <c r="AA233" i="2"/>
  <c r="Y233" i="2"/>
  <c r="W233" i="2"/>
  <c r="BK233" i="2"/>
  <c r="N233" i="2"/>
  <c r="BF233" i="2" s="1"/>
  <c r="BI232" i="2"/>
  <c r="BH232" i="2"/>
  <c r="BG232" i="2"/>
  <c r="BE232" i="2"/>
  <c r="AA232" i="2"/>
  <c r="Y232" i="2"/>
  <c r="W232" i="2"/>
  <c r="BK232" i="2"/>
  <c r="N232" i="2"/>
  <c r="BF232" i="2"/>
  <c r="BI231" i="2"/>
  <c r="BH231" i="2"/>
  <c r="BG231" i="2"/>
  <c r="BE231" i="2"/>
  <c r="AA231" i="2"/>
  <c r="Y231" i="2"/>
  <c r="W231" i="2"/>
  <c r="BK231" i="2"/>
  <c r="N231" i="2"/>
  <c r="BF231" i="2" s="1"/>
  <c r="BI230" i="2"/>
  <c r="BH230" i="2"/>
  <c r="BG230" i="2"/>
  <c r="BE230" i="2"/>
  <c r="AA230" i="2"/>
  <c r="Y230" i="2"/>
  <c r="W230" i="2"/>
  <c r="BK230" i="2"/>
  <c r="N230" i="2"/>
  <c r="BF230" i="2"/>
  <c r="BI229" i="2"/>
  <c r="BH229" i="2"/>
  <c r="BG229" i="2"/>
  <c r="BE229" i="2"/>
  <c r="AA229" i="2"/>
  <c r="Y229" i="2"/>
  <c r="W229" i="2"/>
  <c r="BK229" i="2"/>
  <c r="N229" i="2"/>
  <c r="BF229" i="2" s="1"/>
  <c r="BI228" i="2"/>
  <c r="BH228" i="2"/>
  <c r="BG228" i="2"/>
  <c r="BE228" i="2"/>
  <c r="AA228" i="2"/>
  <c r="Y228" i="2"/>
  <c r="W228" i="2"/>
  <c r="BK228" i="2"/>
  <c r="BK224" i="2" s="1"/>
  <c r="N224" i="2" s="1"/>
  <c r="N101" i="2" s="1"/>
  <c r="N228" i="2"/>
  <c r="BF228" i="2" s="1"/>
  <c r="BI227" i="2"/>
  <c r="BH227" i="2"/>
  <c r="BG227" i="2"/>
  <c r="BE227" i="2"/>
  <c r="AA227" i="2"/>
  <c r="Y227" i="2"/>
  <c r="W227" i="2"/>
  <c r="BK227" i="2"/>
  <c r="N227" i="2"/>
  <c r="BF227" i="2" s="1"/>
  <c r="BI226" i="2"/>
  <c r="BH226" i="2"/>
  <c r="BG226" i="2"/>
  <c r="BE226" i="2"/>
  <c r="AA226" i="2"/>
  <c r="Y226" i="2"/>
  <c r="W226" i="2"/>
  <c r="BK226" i="2"/>
  <c r="N226" i="2"/>
  <c r="BF226" i="2" s="1"/>
  <c r="BI225" i="2"/>
  <c r="BH225" i="2"/>
  <c r="BG225" i="2"/>
  <c r="BE225" i="2"/>
  <c r="AA225" i="2"/>
  <c r="AA224" i="2" s="1"/>
  <c r="Y225" i="2"/>
  <c r="Y224" i="2"/>
  <c r="W225" i="2"/>
  <c r="BK225" i="2"/>
  <c r="N225" i="2"/>
  <c r="BF225" i="2" s="1"/>
  <c r="BI223" i="2"/>
  <c r="BH223" i="2"/>
  <c r="BG223" i="2"/>
  <c r="BE223" i="2"/>
  <c r="AA223" i="2"/>
  <c r="Y223" i="2"/>
  <c r="W223" i="2"/>
  <c r="BK223" i="2"/>
  <c r="N223" i="2"/>
  <c r="BF223" i="2" s="1"/>
  <c r="BI222" i="2"/>
  <c r="BH222" i="2"/>
  <c r="BG222" i="2"/>
  <c r="BE222" i="2"/>
  <c r="AA222" i="2"/>
  <c r="Y222" i="2"/>
  <c r="W222" i="2"/>
  <c r="BK222" i="2"/>
  <c r="N222" i="2"/>
  <c r="BF222" i="2"/>
  <c r="BI221" i="2"/>
  <c r="BH221" i="2"/>
  <c r="BG221" i="2"/>
  <c r="BE221" i="2"/>
  <c r="AA221" i="2"/>
  <c r="Y221" i="2"/>
  <c r="W221" i="2"/>
  <c r="BK221" i="2"/>
  <c r="N221" i="2"/>
  <c r="BF221" i="2" s="1"/>
  <c r="BI220" i="2"/>
  <c r="BH220" i="2"/>
  <c r="BG220" i="2"/>
  <c r="BE220" i="2"/>
  <c r="AA220" i="2"/>
  <c r="Y220" i="2"/>
  <c r="W220" i="2"/>
  <c r="BK220" i="2"/>
  <c r="N220" i="2"/>
  <c r="BF220" i="2"/>
  <c r="BI219" i="2"/>
  <c r="BH219" i="2"/>
  <c r="BG219" i="2"/>
  <c r="BE219" i="2"/>
  <c r="AA219" i="2"/>
  <c r="Y219" i="2"/>
  <c r="W219" i="2"/>
  <c r="BK219" i="2"/>
  <c r="N219" i="2"/>
  <c r="BF219" i="2" s="1"/>
  <c r="BI218" i="2"/>
  <c r="BH218" i="2"/>
  <c r="BG218" i="2"/>
  <c r="BE218" i="2"/>
  <c r="AA218" i="2"/>
  <c r="Y218" i="2"/>
  <c r="W218" i="2"/>
  <c r="BK218" i="2"/>
  <c r="BK214" i="2" s="1"/>
  <c r="N214" i="2" s="1"/>
  <c r="N100" i="2" s="1"/>
  <c r="N218" i="2"/>
  <c r="BF218" i="2" s="1"/>
  <c r="BI217" i="2"/>
  <c r="BH217" i="2"/>
  <c r="BG217" i="2"/>
  <c r="BE217" i="2"/>
  <c r="AA217" i="2"/>
  <c r="Y217" i="2"/>
  <c r="W217" i="2"/>
  <c r="BK217" i="2"/>
  <c r="N217" i="2"/>
  <c r="BF217" i="2" s="1"/>
  <c r="BI216" i="2"/>
  <c r="BH216" i="2"/>
  <c r="BG216" i="2"/>
  <c r="BE216" i="2"/>
  <c r="AA216" i="2"/>
  <c r="Y216" i="2"/>
  <c r="W216" i="2"/>
  <c r="BK216" i="2"/>
  <c r="N216" i="2"/>
  <c r="BF216" i="2" s="1"/>
  <c r="BI215" i="2"/>
  <c r="BH215" i="2"/>
  <c r="BG215" i="2"/>
  <c r="BE215" i="2"/>
  <c r="AA215" i="2"/>
  <c r="AA214" i="2" s="1"/>
  <c r="Y215" i="2"/>
  <c r="Y214" i="2"/>
  <c r="W215" i="2"/>
  <c r="BK215" i="2"/>
  <c r="N215" i="2"/>
  <c r="BF215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W209" i="2" s="1"/>
  <c r="BK212" i="2"/>
  <c r="N212" i="2"/>
  <c r="BF212" i="2"/>
  <c r="BI211" i="2"/>
  <c r="BH211" i="2"/>
  <c r="BG211" i="2"/>
  <c r="BE211" i="2"/>
  <c r="AA211" i="2"/>
  <c r="Y211" i="2"/>
  <c r="W211" i="2"/>
  <c r="BK211" i="2"/>
  <c r="N211" i="2"/>
  <c r="BF211" i="2" s="1"/>
  <c r="BI210" i="2"/>
  <c r="BH210" i="2"/>
  <c r="BG210" i="2"/>
  <c r="BE210" i="2"/>
  <c r="AA210" i="2"/>
  <c r="Y210" i="2"/>
  <c r="Y209" i="2" s="1"/>
  <c r="W210" i="2"/>
  <c r="BK210" i="2"/>
  <c r="N210" i="2"/>
  <c r="BF210" i="2"/>
  <c r="BI208" i="2"/>
  <c r="BH208" i="2"/>
  <c r="BG208" i="2"/>
  <c r="BE208" i="2"/>
  <c r="AA208" i="2"/>
  <c r="Y208" i="2"/>
  <c r="W208" i="2"/>
  <c r="BK208" i="2"/>
  <c r="N208" i="2"/>
  <c r="BF208" i="2" s="1"/>
  <c r="BI207" i="2"/>
  <c r="BH207" i="2"/>
  <c r="BG207" i="2"/>
  <c r="BE207" i="2"/>
  <c r="AA207" i="2"/>
  <c r="Y207" i="2"/>
  <c r="W207" i="2"/>
  <c r="BK207" i="2"/>
  <c r="N207" i="2"/>
  <c r="BF207" i="2" s="1"/>
  <c r="BI206" i="2"/>
  <c r="BH206" i="2"/>
  <c r="BG206" i="2"/>
  <c r="BE206" i="2"/>
  <c r="AA206" i="2"/>
  <c r="Y206" i="2"/>
  <c r="W206" i="2"/>
  <c r="BK206" i="2"/>
  <c r="N206" i="2"/>
  <c r="BF206" i="2"/>
  <c r="BI205" i="2"/>
  <c r="BH205" i="2"/>
  <c r="BG205" i="2"/>
  <c r="BE205" i="2"/>
  <c r="AA205" i="2"/>
  <c r="Y205" i="2"/>
  <c r="W205" i="2"/>
  <c r="BK205" i="2"/>
  <c r="N205" i="2"/>
  <c r="BF205" i="2" s="1"/>
  <c r="BI204" i="2"/>
  <c r="BH204" i="2"/>
  <c r="BG204" i="2"/>
  <c r="BE204" i="2"/>
  <c r="AA204" i="2"/>
  <c r="Y204" i="2"/>
  <c r="W204" i="2"/>
  <c r="BK204" i="2"/>
  <c r="N204" i="2"/>
  <c r="BF204" i="2"/>
  <c r="BI203" i="2"/>
  <c r="BH203" i="2"/>
  <c r="BG203" i="2"/>
  <c r="BE203" i="2"/>
  <c r="AA203" i="2"/>
  <c r="Y203" i="2"/>
  <c r="W203" i="2"/>
  <c r="BK203" i="2"/>
  <c r="N203" i="2"/>
  <c r="BF203" i="2" s="1"/>
  <c r="BI202" i="2"/>
  <c r="BH202" i="2"/>
  <c r="BG202" i="2"/>
  <c r="BE202" i="2"/>
  <c r="AA202" i="2"/>
  <c r="Y202" i="2"/>
  <c r="W202" i="2"/>
  <c r="BK202" i="2"/>
  <c r="N202" i="2"/>
  <c r="BF202" i="2" s="1"/>
  <c r="BI201" i="2"/>
  <c r="BH201" i="2"/>
  <c r="BG201" i="2"/>
  <c r="BE201" i="2"/>
  <c r="AA201" i="2"/>
  <c r="Y201" i="2"/>
  <c r="Y200" i="2"/>
  <c r="W201" i="2"/>
  <c r="W200" i="2" s="1"/>
  <c r="BK201" i="2"/>
  <c r="BK200" i="2"/>
  <c r="N200" i="2" s="1"/>
  <c r="N98" i="2" s="1"/>
  <c r="N201" i="2"/>
  <c r="BF201" i="2" s="1"/>
  <c r="BI199" i="2"/>
  <c r="BH199" i="2"/>
  <c r="BG199" i="2"/>
  <c r="BE199" i="2"/>
  <c r="AA199" i="2"/>
  <c r="Y199" i="2"/>
  <c r="W199" i="2"/>
  <c r="BK199" i="2"/>
  <c r="N199" i="2"/>
  <c r="BF199" i="2" s="1"/>
  <c r="BI198" i="2"/>
  <c r="BH198" i="2"/>
  <c r="BG198" i="2"/>
  <c r="BE198" i="2"/>
  <c r="AA198" i="2"/>
  <c r="Y198" i="2"/>
  <c r="W198" i="2"/>
  <c r="BK198" i="2"/>
  <c r="N198" i="2"/>
  <c r="BF198" i="2" s="1"/>
  <c r="BI197" i="2"/>
  <c r="BH197" i="2"/>
  <c r="BG197" i="2"/>
  <c r="BE197" i="2"/>
  <c r="AA197" i="2"/>
  <c r="Y197" i="2"/>
  <c r="W197" i="2"/>
  <c r="BK197" i="2"/>
  <c r="N197" i="2"/>
  <c r="BF197" i="2" s="1"/>
  <c r="BI196" i="2"/>
  <c r="BH196" i="2"/>
  <c r="BG196" i="2"/>
  <c r="BE196" i="2"/>
  <c r="AA196" i="2"/>
  <c r="Y196" i="2"/>
  <c r="W196" i="2"/>
  <c r="BK196" i="2"/>
  <c r="N196" i="2"/>
  <c r="BF196" i="2"/>
  <c r="BI195" i="2"/>
  <c r="BH195" i="2"/>
  <c r="BG195" i="2"/>
  <c r="BE195" i="2"/>
  <c r="AA195" i="2"/>
  <c r="Y195" i="2"/>
  <c r="Y194" i="2"/>
  <c r="Y193" i="2" s="1"/>
  <c r="W195" i="2"/>
  <c r="BK195" i="2"/>
  <c r="N195" i="2"/>
  <c r="BF195" i="2"/>
  <c r="BI192" i="2"/>
  <c r="BH192" i="2"/>
  <c r="BG192" i="2"/>
  <c r="BE192" i="2"/>
  <c r="AA192" i="2"/>
  <c r="AA191" i="2"/>
  <c r="Y192" i="2"/>
  <c r="Y191" i="2" s="1"/>
  <c r="W192" i="2"/>
  <c r="W191" i="2"/>
  <c r="BK192" i="2"/>
  <c r="BK191" i="2" s="1"/>
  <c r="N191" i="2" s="1"/>
  <c r="N95" i="2" s="1"/>
  <c r="N192" i="2"/>
  <c r="BF192" i="2"/>
  <c r="BI190" i="2"/>
  <c r="BH190" i="2"/>
  <c r="BG190" i="2"/>
  <c r="BE190" i="2"/>
  <c r="AA190" i="2"/>
  <c r="Y190" i="2"/>
  <c r="W190" i="2"/>
  <c r="BK190" i="2"/>
  <c r="N190" i="2"/>
  <c r="BF190" i="2" s="1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 s="1"/>
  <c r="BI186" i="2"/>
  <c r="BH186" i="2"/>
  <c r="BG186" i="2"/>
  <c r="BE186" i="2"/>
  <c r="AA186" i="2"/>
  <c r="Y186" i="2"/>
  <c r="W186" i="2"/>
  <c r="BK186" i="2"/>
  <c r="N186" i="2"/>
  <c r="BF186" i="2"/>
  <c r="BI185" i="2"/>
  <c r="BH185" i="2"/>
  <c r="BG185" i="2"/>
  <c r="BE185" i="2"/>
  <c r="AA185" i="2"/>
  <c r="Y185" i="2"/>
  <c r="W185" i="2"/>
  <c r="BK185" i="2"/>
  <c r="N185" i="2"/>
  <c r="BF185" i="2" s="1"/>
  <c r="BI184" i="2"/>
  <c r="BH184" i="2"/>
  <c r="BG184" i="2"/>
  <c r="BE184" i="2"/>
  <c r="AA184" i="2"/>
  <c r="Y184" i="2"/>
  <c r="W184" i="2"/>
  <c r="BK184" i="2"/>
  <c r="N184" i="2"/>
  <c r="BF184" i="2"/>
  <c r="BI183" i="2"/>
  <c r="BH183" i="2"/>
  <c r="BG183" i="2"/>
  <c r="BE183" i="2"/>
  <c r="AA183" i="2"/>
  <c r="Y183" i="2"/>
  <c r="W183" i="2"/>
  <c r="BK183" i="2"/>
  <c r="N183" i="2"/>
  <c r="BF183" i="2" s="1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 s="1"/>
  <c r="BI180" i="2"/>
  <c r="BH180" i="2"/>
  <c r="BG180" i="2"/>
  <c r="BE180" i="2"/>
  <c r="AA180" i="2"/>
  <c r="Y180" i="2"/>
  <c r="W180" i="2"/>
  <c r="BK180" i="2"/>
  <c r="N180" i="2"/>
  <c r="BF180" i="2" s="1"/>
  <c r="BI179" i="2"/>
  <c r="BH179" i="2"/>
  <c r="BG179" i="2"/>
  <c r="BE179" i="2"/>
  <c r="AA179" i="2"/>
  <c r="Y179" i="2"/>
  <c r="W179" i="2"/>
  <c r="BK179" i="2"/>
  <c r="N179" i="2"/>
  <c r="BF179" i="2" s="1"/>
  <c r="BI178" i="2"/>
  <c r="BH178" i="2"/>
  <c r="BG178" i="2"/>
  <c r="BE178" i="2"/>
  <c r="AA178" i="2"/>
  <c r="Y178" i="2"/>
  <c r="W178" i="2"/>
  <c r="BK178" i="2"/>
  <c r="N178" i="2"/>
  <c r="BF178" i="2"/>
  <c r="BI177" i="2"/>
  <c r="BH177" i="2"/>
  <c r="BG177" i="2"/>
  <c r="BE177" i="2"/>
  <c r="AA177" i="2"/>
  <c r="Y177" i="2"/>
  <c r="W177" i="2"/>
  <c r="BK177" i="2"/>
  <c r="N177" i="2"/>
  <c r="BF177" i="2" s="1"/>
  <c r="BI176" i="2"/>
  <c r="BH176" i="2"/>
  <c r="BG176" i="2"/>
  <c r="BE176" i="2"/>
  <c r="AA176" i="2"/>
  <c r="Y176" i="2"/>
  <c r="W176" i="2"/>
  <c r="BK176" i="2"/>
  <c r="N176" i="2"/>
  <c r="BF176" i="2"/>
  <c r="BI175" i="2"/>
  <c r="BH175" i="2"/>
  <c r="BG175" i="2"/>
  <c r="BE175" i="2"/>
  <c r="AA175" i="2"/>
  <c r="Y175" i="2"/>
  <c r="W175" i="2"/>
  <c r="BK175" i="2"/>
  <c r="N175" i="2"/>
  <c r="BF175" i="2" s="1"/>
  <c r="BI174" i="2"/>
  <c r="BH174" i="2"/>
  <c r="BG174" i="2"/>
  <c r="BE174" i="2"/>
  <c r="AA174" i="2"/>
  <c r="Y174" i="2"/>
  <c r="W174" i="2"/>
  <c r="BK174" i="2"/>
  <c r="BK170" i="2" s="1"/>
  <c r="N170" i="2" s="1"/>
  <c r="N94" i="2" s="1"/>
  <c r="N174" i="2"/>
  <c r="BF174" i="2" s="1"/>
  <c r="BI173" i="2"/>
  <c r="BH173" i="2"/>
  <c r="BG173" i="2"/>
  <c r="BE173" i="2"/>
  <c r="AA173" i="2"/>
  <c r="Y173" i="2"/>
  <c r="W173" i="2"/>
  <c r="BK173" i="2"/>
  <c r="N173" i="2"/>
  <c r="BF173" i="2" s="1"/>
  <c r="BI172" i="2"/>
  <c r="BH172" i="2"/>
  <c r="BG172" i="2"/>
  <c r="BE172" i="2"/>
  <c r="AA172" i="2"/>
  <c r="Y172" i="2"/>
  <c r="W172" i="2"/>
  <c r="BK172" i="2"/>
  <c r="N172" i="2"/>
  <c r="BF172" i="2" s="1"/>
  <c r="BI171" i="2"/>
  <c r="BH171" i="2"/>
  <c r="BG171" i="2"/>
  <c r="BE171" i="2"/>
  <c r="AA171" i="2"/>
  <c r="Y171" i="2"/>
  <c r="Y170" i="2"/>
  <c r="W171" i="2"/>
  <c r="BK171" i="2"/>
  <c r="N171" i="2"/>
  <c r="BF171" i="2" s="1"/>
  <c r="BI169" i="2"/>
  <c r="BH169" i="2"/>
  <c r="BG169" i="2"/>
  <c r="BE169" i="2"/>
  <c r="AA169" i="2"/>
  <c r="Y169" i="2"/>
  <c r="W169" i="2"/>
  <c r="BK169" i="2"/>
  <c r="N169" i="2"/>
  <c r="BF169" i="2" s="1"/>
  <c r="BI168" i="2"/>
  <c r="BH168" i="2"/>
  <c r="BG168" i="2"/>
  <c r="BE168" i="2"/>
  <c r="AA168" i="2"/>
  <c r="Y168" i="2"/>
  <c r="W168" i="2"/>
  <c r="BK168" i="2"/>
  <c r="N168" i="2"/>
  <c r="BF168" i="2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E166" i="2"/>
  <c r="AA166" i="2"/>
  <c r="Y166" i="2"/>
  <c r="W166" i="2"/>
  <c r="BK166" i="2"/>
  <c r="N166" i="2"/>
  <c r="BF166" i="2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Y162" i="2"/>
  <c r="W162" i="2"/>
  <c r="BK162" i="2"/>
  <c r="N162" i="2"/>
  <c r="BF162" i="2" s="1"/>
  <c r="BI161" i="2"/>
  <c r="BH161" i="2"/>
  <c r="BG161" i="2"/>
  <c r="BE161" i="2"/>
  <c r="AA161" i="2"/>
  <c r="Y161" i="2"/>
  <c r="W161" i="2"/>
  <c r="BK161" i="2"/>
  <c r="N161" i="2"/>
  <c r="BF161" i="2" s="1"/>
  <c r="BI160" i="2"/>
  <c r="BH160" i="2"/>
  <c r="BG160" i="2"/>
  <c r="BE160" i="2"/>
  <c r="AA160" i="2"/>
  <c r="Y160" i="2"/>
  <c r="W160" i="2"/>
  <c r="BK160" i="2"/>
  <c r="N160" i="2"/>
  <c r="BF160" i="2"/>
  <c r="BI159" i="2"/>
  <c r="BH159" i="2"/>
  <c r="BG159" i="2"/>
  <c r="BE159" i="2"/>
  <c r="AA159" i="2"/>
  <c r="Y159" i="2"/>
  <c r="W159" i="2"/>
  <c r="BK159" i="2"/>
  <c r="N159" i="2"/>
  <c r="BF159" i="2" s="1"/>
  <c r="BI158" i="2"/>
  <c r="BH158" i="2"/>
  <c r="BG158" i="2"/>
  <c r="BE158" i="2"/>
  <c r="AA158" i="2"/>
  <c r="Y158" i="2"/>
  <c r="W158" i="2"/>
  <c r="W155" i="2" s="1"/>
  <c r="BK158" i="2"/>
  <c r="N158" i="2"/>
  <c r="BF158" i="2"/>
  <c r="BI157" i="2"/>
  <c r="BH157" i="2"/>
  <c r="BG157" i="2"/>
  <c r="BE157" i="2"/>
  <c r="AA157" i="2"/>
  <c r="AA155" i="2" s="1"/>
  <c r="Y157" i="2"/>
  <c r="W157" i="2"/>
  <c r="BK157" i="2"/>
  <c r="N157" i="2"/>
  <c r="BF157" i="2" s="1"/>
  <c r="BI156" i="2"/>
  <c r="BH156" i="2"/>
  <c r="BG156" i="2"/>
  <c r="BE156" i="2"/>
  <c r="AA156" i="2"/>
  <c r="Y156" i="2"/>
  <c r="Y155" i="2" s="1"/>
  <c r="W156" i="2"/>
  <c r="BK156" i="2"/>
  <c r="BK155" i="2" s="1"/>
  <c r="N155" i="2" s="1"/>
  <c r="N93" i="2" s="1"/>
  <c r="N156" i="2"/>
  <c r="BF156" i="2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W153" i="2"/>
  <c r="BK153" i="2"/>
  <c r="N153" i="2"/>
  <c r="BF153" i="2" s="1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AA150" i="2" s="1"/>
  <c r="Y151" i="2"/>
  <c r="Y150" i="2"/>
  <c r="W151" i="2"/>
  <c r="BK151" i="2"/>
  <c r="BK150" i="2" s="1"/>
  <c r="N150" i="2" s="1"/>
  <c r="N92" i="2" s="1"/>
  <c r="N151" i="2"/>
  <c r="BF151" i="2" s="1"/>
  <c r="BI149" i="2"/>
  <c r="BH149" i="2"/>
  <c r="BG149" i="2"/>
  <c r="BE149" i="2"/>
  <c r="AA149" i="2"/>
  <c r="Y149" i="2"/>
  <c r="W149" i="2"/>
  <c r="BK149" i="2"/>
  <c r="N149" i="2"/>
  <c r="BF149" i="2" s="1"/>
  <c r="BI148" i="2"/>
  <c r="BH148" i="2"/>
  <c r="BG148" i="2"/>
  <c r="BE148" i="2"/>
  <c r="AA148" i="2"/>
  <c r="Y148" i="2"/>
  <c r="W148" i="2"/>
  <c r="BK148" i="2"/>
  <c r="BK143" i="2" s="1"/>
  <c r="N148" i="2"/>
  <c r="BF148" i="2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E145" i="2"/>
  <c r="AA145" i="2"/>
  <c r="Y145" i="2"/>
  <c r="W145" i="2"/>
  <c r="BK145" i="2"/>
  <c r="N145" i="2"/>
  <c r="BF145" i="2" s="1"/>
  <c r="BI144" i="2"/>
  <c r="BH144" i="2"/>
  <c r="BG144" i="2"/>
  <c r="BE144" i="2"/>
  <c r="AA144" i="2"/>
  <c r="Y144" i="2"/>
  <c r="Y143" i="2" s="1"/>
  <c r="Y142" i="2" s="1"/>
  <c r="W144" i="2"/>
  <c r="BK144" i="2"/>
  <c r="N144" i="2"/>
  <c r="BF144" i="2" s="1"/>
  <c r="BI141" i="2"/>
  <c r="BH141" i="2"/>
  <c r="BG141" i="2"/>
  <c r="BE141" i="2"/>
  <c r="AA141" i="2"/>
  <c r="Y141" i="2"/>
  <c r="W141" i="2"/>
  <c r="BK141" i="2"/>
  <c r="N141" i="2"/>
  <c r="BF141" i="2" s="1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E138" i="2"/>
  <c r="AA138" i="2"/>
  <c r="Y138" i="2"/>
  <c r="W138" i="2"/>
  <c r="BK138" i="2"/>
  <c r="N138" i="2"/>
  <c r="BF138" i="2"/>
  <c r="BI137" i="2"/>
  <c r="BH137" i="2"/>
  <c r="BG137" i="2"/>
  <c r="BE137" i="2"/>
  <c r="AA137" i="2"/>
  <c r="AA126" i="2" s="1"/>
  <c r="Y137" i="2"/>
  <c r="W137" i="2"/>
  <c r="BK137" i="2"/>
  <c r="N137" i="2"/>
  <c r="BF137" i="2" s="1"/>
  <c r="BI136" i="2"/>
  <c r="BH136" i="2"/>
  <c r="BG136" i="2"/>
  <c r="BE136" i="2"/>
  <c r="AA136" i="2"/>
  <c r="Y136" i="2"/>
  <c r="W136" i="2"/>
  <c r="BK136" i="2"/>
  <c r="N136" i="2"/>
  <c r="BF136" i="2" s="1"/>
  <c r="BI135" i="2"/>
  <c r="BH135" i="2"/>
  <c r="BG135" i="2"/>
  <c r="BE135" i="2"/>
  <c r="AA135" i="2"/>
  <c r="Y135" i="2"/>
  <c r="W135" i="2"/>
  <c r="BK135" i="2"/>
  <c r="N135" i="2"/>
  <c r="BF135" i="2" s="1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H32" i="2" s="1"/>
  <c r="AZ88" i="1" s="1"/>
  <c r="AZ87" i="1" s="1"/>
  <c r="AA129" i="2"/>
  <c r="Y129" i="2"/>
  <c r="W129" i="2"/>
  <c r="BK129" i="2"/>
  <c r="N129" i="2"/>
  <c r="BF129" i="2"/>
  <c r="BI128" i="2"/>
  <c r="BH128" i="2"/>
  <c r="BG128" i="2"/>
  <c r="BE128" i="2"/>
  <c r="AA128" i="2"/>
  <c r="Y128" i="2"/>
  <c r="W128" i="2"/>
  <c r="BK128" i="2"/>
  <c r="N128" i="2"/>
  <c r="BF128" i="2"/>
  <c r="BI127" i="2"/>
  <c r="BH127" i="2"/>
  <c r="BG127" i="2"/>
  <c r="H34" i="2"/>
  <c r="BB88" i="1" s="1"/>
  <c r="BB87" i="1" s="1"/>
  <c r="BE127" i="2"/>
  <c r="AA127" i="2"/>
  <c r="Y127" i="2"/>
  <c r="W127" i="2"/>
  <c r="W126" i="2"/>
  <c r="BK127" i="2"/>
  <c r="BK126" i="2"/>
  <c r="N126" i="2" s="1"/>
  <c r="N89" i="2" s="1"/>
  <c r="N127" i="2"/>
  <c r="BF127" i="2"/>
  <c r="F119" i="2"/>
  <c r="F117" i="2"/>
  <c r="M28" i="2"/>
  <c r="AS88" i="1" s="1"/>
  <c r="AS87" i="1" s="1"/>
  <c r="F81" i="2"/>
  <c r="F79" i="2"/>
  <c r="O21" i="2"/>
  <c r="E21" i="2"/>
  <c r="M122" i="2" s="1"/>
  <c r="M84" i="2"/>
  <c r="O20" i="2"/>
  <c r="O18" i="2"/>
  <c r="E18" i="2"/>
  <c r="M121" i="2"/>
  <c r="M83" i="2"/>
  <c r="O17" i="2"/>
  <c r="O15" i="2"/>
  <c r="E15" i="2"/>
  <c r="F122" i="2" s="1"/>
  <c r="O14" i="2"/>
  <c r="O12" i="2"/>
  <c r="E12" i="2"/>
  <c r="F83" i="2" s="1"/>
  <c r="F121" i="2"/>
  <c r="O11" i="2"/>
  <c r="M81" i="2"/>
  <c r="F6" i="2"/>
  <c r="F78" i="2" s="1"/>
  <c r="F116" i="2"/>
  <c r="AK27" i="1"/>
  <c r="AM83" i="1"/>
  <c r="L83" i="1"/>
  <c r="AM82" i="1"/>
  <c r="L82" i="1"/>
  <c r="L80" i="1"/>
  <c r="L78" i="1"/>
  <c r="L77" i="1"/>
  <c r="M27" i="4" l="1"/>
  <c r="M30" i="4" s="1"/>
  <c r="L38" i="4" s="1"/>
  <c r="L98" i="4"/>
  <c r="N120" i="3"/>
  <c r="N89" i="3" s="1"/>
  <c r="BK119" i="3"/>
  <c r="N119" i="3" s="1"/>
  <c r="N88" i="3" s="1"/>
  <c r="H36" i="2"/>
  <c r="BD88" i="1" s="1"/>
  <c r="BD87" i="1" s="1"/>
  <c r="W35" i="1" s="1"/>
  <c r="H35" i="2"/>
  <c r="BC88" i="1" s="1"/>
  <c r="BC87" i="1" s="1"/>
  <c r="BK194" i="2"/>
  <c r="N194" i="2" s="1"/>
  <c r="N97" i="2" s="1"/>
  <c r="BK209" i="2"/>
  <c r="N209" i="2" s="1"/>
  <c r="N99" i="2" s="1"/>
  <c r="BK235" i="2"/>
  <c r="N235" i="2" s="1"/>
  <c r="N102" i="2" s="1"/>
  <c r="AV87" i="1"/>
  <c r="W31" i="1"/>
  <c r="W34" i="1"/>
  <c r="AY87" i="1"/>
  <c r="AX87" i="1"/>
  <c r="W33" i="1"/>
  <c r="W150" i="2"/>
  <c r="AA194" i="2"/>
  <c r="W194" i="2"/>
  <c r="AA209" i="2"/>
  <c r="W214" i="2"/>
  <c r="W224" i="2"/>
  <c r="AA235" i="2"/>
  <c r="W235" i="2"/>
  <c r="H33" i="2"/>
  <c r="BA88" i="1" s="1"/>
  <c r="BA87" i="1" s="1"/>
  <c r="N143" i="2"/>
  <c r="N91" i="2" s="1"/>
  <c r="BK142" i="2"/>
  <c r="M32" i="2"/>
  <c r="AV88" i="1" s="1"/>
  <c r="AT88" i="1" s="1"/>
  <c r="W143" i="2"/>
  <c r="AA143" i="2"/>
  <c r="AA170" i="2"/>
  <c r="F84" i="2"/>
  <c r="M119" i="2"/>
  <c r="M33" i="2"/>
  <c r="AW88" i="1" s="1"/>
  <c r="Y126" i="2"/>
  <c r="Y125" i="2" s="1"/>
  <c r="W170" i="2"/>
  <c r="BK193" i="2"/>
  <c r="N193" i="2" s="1"/>
  <c r="N96" i="2" s="1"/>
  <c r="AA200" i="2"/>
  <c r="M27" i="3" l="1"/>
  <c r="M30" i="3" s="1"/>
  <c r="L38" i="3" s="1"/>
  <c r="L102" i="3"/>
  <c r="W142" i="2"/>
  <c r="W32" i="1"/>
  <c r="AW87" i="1"/>
  <c r="AK32" i="1" s="1"/>
  <c r="N142" i="2"/>
  <c r="N90" i="2" s="1"/>
  <c r="BK125" i="2"/>
  <c r="N125" i="2" s="1"/>
  <c r="N88" i="2" s="1"/>
  <c r="W193" i="2"/>
  <c r="AA142" i="2"/>
  <c r="AA125" i="2" s="1"/>
  <c r="AA193" i="2"/>
  <c r="AK31" i="1"/>
  <c r="AT87" i="1" l="1"/>
  <c r="M27" i="2"/>
  <c r="M30" i="2" s="1"/>
  <c r="L108" i="2"/>
  <c r="W125" i="2"/>
  <c r="AU88" i="1" s="1"/>
  <c r="AU87" i="1" s="1"/>
  <c r="AG88" i="1" l="1"/>
  <c r="L38" i="2"/>
  <c r="AG87" i="1" l="1"/>
  <c r="AN88" i="1"/>
  <c r="AK26" i="1" l="1"/>
  <c r="AK29" i="1" s="1"/>
  <c r="AK37" i="1" s="1"/>
  <c r="AN87" i="1"/>
  <c r="AN92" i="1" s="1"/>
  <c r="AG92" i="1"/>
</calcChain>
</file>

<file path=xl/sharedStrings.xml><?xml version="1.0" encoding="utf-8"?>
<sst xmlns="http://schemas.openxmlformats.org/spreadsheetml/2006/main" count="4835" uniqueCount="907">
  <si>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</si>
  <si>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</si>
  <si>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</si>
  <si>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</si>
  <si>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</si>
  <si>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</si>
  <si>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</si>
  <si>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</si>
  <si>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</si>
  <si>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</si>
  <si>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</si>
  <si>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</si>
  <si>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</si>
  <si>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</si>
  <si>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IMPORT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</si>
  <si>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</si>
  <si>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</si>
  <si>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</si>
  <si>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</si>
  <si>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</si>
  <si>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</si>
  <si>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</si>
  <si>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</si>
  <si>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</si>
  <si>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</si>
  <si>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</si>
  <si>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</si>
  <si>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</si>
  <si>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</si>
  <si>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</si>
  <si>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</si>
  <si>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</si>
  <si>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</si>
  <si>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</si>
  <si>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</si>
  <si>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</si>
  <si>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</si>
  <si>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</si>
  <si>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</si>
  <si>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</si>
  <si>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</si>
  <si>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</si>
  <si>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</si>
  <si>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</si>
  <si>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</si>
  <si>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</si>
  <si>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</si>
  <si>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</si>
  <si>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</si>
  <si>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</si>
  <si>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</si>
  <si>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</si>
  <si>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</si>
  <si>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</si>
  <si>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</si>
  <si>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</si>
  <si>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</si>
  <si>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</si>
  <si>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</si>
  <si>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</si>
  <si>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</si>
  <si>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</si>
  <si>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</si>
  <si>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</si>
  <si>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</si>
  <si>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</si>
  <si>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</si>
  <si>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</si>
  <si>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</si>
  <si>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</si>
  <si>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</si>
  <si>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{42fdc959-6e3d-4088-84d0-d520a57cbee1}</t>
  </si>
  <si>
    <t>{00000000-0000-0000-0000-000000000000}</t>
  </si>
  <si>
    <t>/</t>
  </si>
  <si>
    <t>2. Rozpočet - štanda</t>
  </si>
  <si>
    <t>2. Rozpočet - štandard na šírku</t>
  </si>
  <si>
    <t>1</t>
  </si>
  <si>
    <t>{5e33e365-56d6-4e32-bb56-4009b810fc71}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</si>
  <si>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</si>
  <si>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</si>
  <si>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</si>
  <si>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</si>
  <si>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</si>
  <si>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</si>
  <si>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</si>
  <si>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</si>
  <si>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</si>
  <si>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</si>
  <si>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</si>
  <si>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</si>
  <si>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</si>
  <si>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</si>
  <si>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</si>
  <si>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</si>
  <si>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</si>
  <si>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</si>
  <si>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765 - Konštrukcie - krytiny tvrdé</t>
  </si>
  <si>
    <t>HSV - HSV</t>
  </si>
  <si>
    <t xml:space="preserve">    1 - Zemné práce</t>
  </si>
  <si>
    <t xml:space="preserve">    21-M - Elektromontáže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</si>
  <si>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</si>
  <si>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</si>
  <si>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</si>
  <si>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PSV</t>
  </si>
  <si>
    <t xml:space="preserve">    711 - Izolácie proti vode a vlhkosti</t>
  </si>
  <si>
    <t xml:space="preserve">    713 - Izolácie tepelné</t>
  </si>
  <si>
    <t xml:space="preserve">    715 - Izolácie proti chemickým vplyvom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</si>
  <si>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</si>
  <si>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</si>
  <si>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</si>
  <si>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783 - Dokončovacie práce - nátery</t>
  </si>
  <si>
    <t xml:space="preserve">    784 - Dokončovacie práce - maľby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</si>
  <si>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</si>
  <si>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</si>
  <si>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</si>
  <si>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</si>
  <si>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</si>
  <si>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</si>
  <si>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</si>
  <si>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</si>
  <si>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</si>
  <si>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</si>
  <si>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</si>
  <si>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</si>
  <si>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</si>
  <si>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</si>
  <si>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</si>
  <si>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2</t>
  </si>
  <si>
    <t>ROZPOCET</t>
  </si>
  <si>
    <t>K</t>
  </si>
  <si>
    <t>765321811</t>
  </si>
  <si>
    <t>Demontáž azbestocement. krytiny z AZC štvorcov alebo šablón do sutiny na latovanie,  -0,01300t</t>
  </si>
  <si>
    <t>m2</t>
  </si>
  <si>
    <t>16</t>
  </si>
  <si>
    <t>765321840</t>
  </si>
  <si>
    <t>Demontáž azbestocement. krytiny z AZC štvorcov do sutiny, príplatok k cene za sklon nad 30 do 75st.</t>
  </si>
  <si>
    <t>4</t>
  </si>
  <si>
    <t>3</t>
  </si>
  <si>
    <t>765328811</t>
  </si>
  <si>
    <t>Demontáž hrebeňov a nároží AZC do sute krytiny hladkej,  -0,00200t</t>
  </si>
  <si>
    <t>m</t>
  </si>
  <si>
    <t>6</t>
  </si>
  <si>
    <t>765331001</t>
  </si>
  <si>
    <t>Krytina vláknocentová strecha jednoduchá na sucho</t>
  </si>
  <si>
    <t>8</t>
  </si>
  <si>
    <t>5</t>
  </si>
  <si>
    <t>765331021</t>
  </si>
  <si>
    <t>Krytina vláknocementová hrebeň z hrebenáčov na sucho s pásom so štetinami</t>
  </si>
  <si>
    <t>10</t>
  </si>
  <si>
    <t>765331061</t>
  </si>
  <si>
    <t>Krytina vláknocementová nárožie z hrebenáčov na sucho s pásom samolepiacim</t>
  </si>
  <si>
    <t>12</t>
  </si>
  <si>
    <t>7</t>
  </si>
  <si>
    <t>765331081</t>
  </si>
  <si>
    <t>Krytina vláknocementová úžlabie na sucho so spojovacím pásom samolepiacim</t>
  </si>
  <si>
    <t>14</t>
  </si>
  <si>
    <t>765331631</t>
  </si>
  <si>
    <t>Krytina vláknocementová odvetrávacia škridla</t>
  </si>
  <si>
    <t>ks</t>
  </si>
  <si>
    <t>9</t>
  </si>
  <si>
    <t>7653316311</t>
  </si>
  <si>
    <t>Krytina vláknocementová prestup strechoou vetracieho potrubia</t>
  </si>
  <si>
    <t>18</t>
  </si>
  <si>
    <t>765331664</t>
  </si>
  <si>
    <t>Krytina vláknocementová snehová zábrana</t>
  </si>
  <si>
    <t>11</t>
  </si>
  <si>
    <t>765332261</t>
  </si>
  <si>
    <t>Krytina vláknocementová hrebeň alebo nárožie z krížového hrebenáča Y</t>
  </si>
  <si>
    <t>22</t>
  </si>
  <si>
    <t>7659010011</t>
  </si>
  <si>
    <t>Pokrytie stropu parotesnou fóliou</t>
  </si>
  <si>
    <t>24</t>
  </si>
  <si>
    <t>13</t>
  </si>
  <si>
    <t>7659011011</t>
  </si>
  <si>
    <t>Zakrytie tepelnej izolácie v krove fóliou extremne paropriepustnou</t>
  </si>
  <si>
    <t>26</t>
  </si>
  <si>
    <t>765901304</t>
  </si>
  <si>
    <t>Prekrytie strechy fóliou pod krytinou</t>
  </si>
  <si>
    <t>28</t>
  </si>
  <si>
    <t>15</t>
  </si>
  <si>
    <t>998765101</t>
  </si>
  <si>
    <t>Presun hmôt pre tvrdé krytiny v objektoch výšky do 6 m</t>
  </si>
  <si>
    <t>t</t>
  </si>
  <si>
    <t>30</t>
  </si>
  <si>
    <t>121101111</t>
  </si>
  <si>
    <t>Odstránenie ornice s vodor. premiestn. na hromady, so zložením na vzdialenosť do 100 m a do 100m3</t>
  </si>
  <si>
    <t>m3</t>
  </si>
  <si>
    <t>32</t>
  </si>
  <si>
    <t>17</t>
  </si>
  <si>
    <t>131201101</t>
  </si>
  <si>
    <t>Výkop nezapaženej jamy v hornine 3, do 100 m3</t>
  </si>
  <si>
    <t>34</t>
  </si>
  <si>
    <t>131201109</t>
  </si>
  <si>
    <t>Hĺbenie nezapažených jám a zárezov. Príplatok za lepivosť horniny 3</t>
  </si>
  <si>
    <t>36</t>
  </si>
  <si>
    <t>19</t>
  </si>
  <si>
    <t>161101102</t>
  </si>
  <si>
    <t>Zvislé premiestnenie výkopu horn. tr. 1-4 do 4 m</t>
  </si>
  <si>
    <t>38</t>
  </si>
  <si>
    <t>162201102</t>
  </si>
  <si>
    <t>Vodorovné premiestnenie výkopku z horniny 1-4 nad 20-50m</t>
  </si>
  <si>
    <t>40</t>
  </si>
  <si>
    <t>21</t>
  </si>
  <si>
    <t>174101001</t>
  </si>
  <si>
    <t>Zásyp sypaninou so zhutnením jám, šachiet, rýh, zárezov alebo okolo objektov do 100 m3</t>
  </si>
  <si>
    <t>42</t>
  </si>
  <si>
    <t>21D1</t>
  </si>
  <si>
    <t>Elektromontáže - M dodávka</t>
  </si>
  <si>
    <t>súb</t>
  </si>
  <si>
    <t>44</t>
  </si>
  <si>
    <t>23</t>
  </si>
  <si>
    <t>21D2</t>
  </si>
  <si>
    <t>Elektromontáže - M montáž</t>
  </si>
  <si>
    <t>46</t>
  </si>
  <si>
    <t>21D21</t>
  </si>
  <si>
    <t>Elektromontáže - PSV dodávky</t>
  </si>
  <si>
    <t>48</t>
  </si>
  <si>
    <t>25</t>
  </si>
  <si>
    <t>21D4</t>
  </si>
  <si>
    <t>Elektromontáže - HZS</t>
  </si>
  <si>
    <t>50</t>
  </si>
  <si>
    <t>612471411</t>
  </si>
  <si>
    <t>Úprava vnútorných stien (ostení a nadpraží) vápennocementová biela,miešanie strojne,nanášanie ručne s vyhladením plsťou hr. 2 až 3 mm</t>
  </si>
  <si>
    <t>52</t>
  </si>
  <si>
    <t>27</t>
  </si>
  <si>
    <t>612481119</t>
  </si>
  <si>
    <t>Potiahnutie vnútorných alebo vonkajších stien, sklotextílnou mriežkou</t>
  </si>
  <si>
    <t>54</t>
  </si>
  <si>
    <t>622211111</t>
  </si>
  <si>
    <t>Čistenie muriva podpier, pilierov, krídiel od machu a inej vegetácie</t>
  </si>
  <si>
    <t>56</t>
  </si>
  <si>
    <t>29</t>
  </si>
  <si>
    <t>622422611</t>
  </si>
  <si>
    <t>Oprava vonkajších omietok vápenných a vápenocem. stupeň členitosti IaII -65% hladkých</t>
  </si>
  <si>
    <t>58</t>
  </si>
  <si>
    <t>622464222</t>
  </si>
  <si>
    <t>Vonkajšia omietka stien tenkovrstvová silikátová základ a škrabaná 2 mm</t>
  </si>
  <si>
    <t>60</t>
  </si>
  <si>
    <t>31</t>
  </si>
  <si>
    <t>622464235</t>
  </si>
  <si>
    <t>Vonkajšia omietka stien tenkovrstvová silikónová základ a ryhovaná 3 mm</t>
  </si>
  <si>
    <t>62</t>
  </si>
  <si>
    <t>625991040</t>
  </si>
  <si>
    <t>Zateplenie doskami - kontaktný zateplovací certifikovaný , systém, fasádne izolačné dosky POLYSTYRÉN XPS hr. 3cm bez omietky</t>
  </si>
  <si>
    <t>64</t>
  </si>
  <si>
    <t>33</t>
  </si>
  <si>
    <t>6259910801</t>
  </si>
  <si>
    <t>Zateplenie doskami - kontaktný zateplovací certifikovaný , systém, fasádne izolačné dosky POLYSTYRÉN  XPS hr. 14cm bez omietky</t>
  </si>
  <si>
    <t>66</t>
  </si>
  <si>
    <t>625991150</t>
  </si>
  <si>
    <t>Zateplenie doskami - kontaktný zateplovací certifikovaný , systém, fasádne izolačné dosky POLYSTYRÉN hr.14cm bez omietky</t>
  </si>
  <si>
    <t>68</t>
  </si>
  <si>
    <t>35</t>
  </si>
  <si>
    <t>6279910075</t>
  </si>
  <si>
    <t>Tesnenie špár PU hmotou</t>
  </si>
  <si>
    <t>70</t>
  </si>
  <si>
    <t>6279910076</t>
  </si>
  <si>
    <t>Tesnenie špár trvalo pružným tmelom</t>
  </si>
  <si>
    <t>72</t>
  </si>
  <si>
    <t>37</t>
  </si>
  <si>
    <t>62799100761</t>
  </si>
  <si>
    <t>Tesnenie špár  silikónovým tmelom</t>
  </si>
  <si>
    <t>74</t>
  </si>
  <si>
    <t>648991113</t>
  </si>
  <si>
    <t>Osadenie parapetných dosiek z plastických a poloplast., hmôt, š. nad 200 mm</t>
  </si>
  <si>
    <t>76</t>
  </si>
  <si>
    <t>39</t>
  </si>
  <si>
    <t>M</t>
  </si>
  <si>
    <t>6119000300</t>
  </si>
  <si>
    <t>Parapetná doska vlhkovzdorná vrchná vrstva: CPL laminát SPRELA 0,7 mm  širka 400 mm</t>
  </si>
  <si>
    <t>78</t>
  </si>
  <si>
    <t>941941041</t>
  </si>
  <si>
    <t>Montáž lešenia ľahkého pracovného radového s podlahami šírky nad 1, 00 do 1,20 m a výšky do 10 m</t>
  </si>
  <si>
    <t>80</t>
  </si>
  <si>
    <t>41</t>
  </si>
  <si>
    <t>941941292</t>
  </si>
  <si>
    <t>Príplatok za prvý a každý ďalší i začatý mesiac použitia lešenia k cene -1041</t>
  </si>
  <si>
    <t>82</t>
  </si>
  <si>
    <t>941941841</t>
  </si>
  <si>
    <t>Demontáž lešenia ľahkého pracovného radového a s podlahami, šírky nad 1,00 do 1,20 m výšky do 10 m</t>
  </si>
  <si>
    <t>84</t>
  </si>
  <si>
    <t>43</t>
  </si>
  <si>
    <t>953112112</t>
  </si>
  <si>
    <t>Príchytka tanierova - zateplenie stien typ E kotvy STR , z umelej hmoty s veľkou dosadacou plochou hlavy skrutkovacie , univerzálne tanierové kotvy DN 8 mm so zátkou PS 8 ks/m2 s hĺbkou , kotvenia 65 mm</t>
  </si>
  <si>
    <t>86</t>
  </si>
  <si>
    <t>953945107</t>
  </si>
  <si>
    <t>Profil soklový hliníkový SL 10</t>
  </si>
  <si>
    <t>88</t>
  </si>
  <si>
    <t>45</t>
  </si>
  <si>
    <t>953945111</t>
  </si>
  <si>
    <t>Lišta rohová</t>
  </si>
  <si>
    <t>90</t>
  </si>
  <si>
    <t>953945115</t>
  </si>
  <si>
    <t>Lišta PVC s odkvapovým nosom</t>
  </si>
  <si>
    <t>92</t>
  </si>
  <si>
    <t>47</t>
  </si>
  <si>
    <t>965042220</t>
  </si>
  <si>
    <t>Búranie okapového chodníka z betónu hr.nad 150 mm do 250 mm, -2,20000t</t>
  </si>
  <si>
    <t>94</t>
  </si>
  <si>
    <t>968061112</t>
  </si>
  <si>
    <t>Vyvesenie alebo zavesenie dreveného okenného krídla do 1, 5 m2</t>
  </si>
  <si>
    <t>96</t>
  </si>
  <si>
    <t>49</t>
  </si>
  <si>
    <t>968061113</t>
  </si>
  <si>
    <t>Vyvesenie alebo zavesenie dreveného okenného krídla nad 1, 5 m2</t>
  </si>
  <si>
    <t>98</t>
  </si>
  <si>
    <t>968061125</t>
  </si>
  <si>
    <t>Vyvesenie alebo zavesenie dreveného dverného krídla do 2 m2</t>
  </si>
  <si>
    <t>100</t>
  </si>
  <si>
    <t>51</t>
  </si>
  <si>
    <t>968061128</t>
  </si>
  <si>
    <t>Vyvesenie alebo zavesenie kov. dverného krídla nad 2 m2</t>
  </si>
  <si>
    <t>102</t>
  </si>
  <si>
    <t>968062354</t>
  </si>
  <si>
    <t>Vybúranie drevených rámov okien dvojitých alebo zdvojených, plochy do 1 m2,  -0,08200t</t>
  </si>
  <si>
    <t>104</t>
  </si>
  <si>
    <t>53</t>
  </si>
  <si>
    <t>968062356</t>
  </si>
  <si>
    <t>Vybúranie drevených rámov okien dvojitých alebo zdvojených, plochy do 4 m2,  -0,05400t</t>
  </si>
  <si>
    <t>106</t>
  </si>
  <si>
    <t>968062455</t>
  </si>
  <si>
    <t>Vybúranie drevených dverových zárubní,  -0,08200t</t>
  </si>
  <si>
    <t>108</t>
  </si>
  <si>
    <t>55</t>
  </si>
  <si>
    <t>968063455</t>
  </si>
  <si>
    <t>Vybúranie kovových dverových zárubní,  -0,08200t</t>
  </si>
  <si>
    <t>110</t>
  </si>
  <si>
    <t>979081111</t>
  </si>
  <si>
    <t>Odvoz sutiny a vybúraných hmôt na skládku do 1 km</t>
  </si>
  <si>
    <t>112</t>
  </si>
  <si>
    <t>57</t>
  </si>
  <si>
    <t>979081121</t>
  </si>
  <si>
    <t>Odvoz sutiny a vybúraných hmôt na skládku za každý ďalší 1 km</t>
  </si>
  <si>
    <t>114</t>
  </si>
  <si>
    <t>979089411</t>
  </si>
  <si>
    <t>Poplatok za skladovanie - izolačné materiály a materiály obsahujúce azbest (17 06 ), nebezpečné</t>
  </si>
  <si>
    <t>116</t>
  </si>
  <si>
    <t>59</t>
  </si>
  <si>
    <t>9790931111</t>
  </si>
  <si>
    <t>Uloženie odpadov na skládku</t>
  </si>
  <si>
    <t>118</t>
  </si>
  <si>
    <t>998011001</t>
  </si>
  <si>
    <t>Presun hmôt pre budovy JKSO 801, 803,812,zvislá konštr.z tehál,tvárnic,z kovu výšky do 6 m</t>
  </si>
  <si>
    <t>120</t>
  </si>
  <si>
    <t>61</t>
  </si>
  <si>
    <t>1116315000</t>
  </si>
  <si>
    <t>Lak asfaltový penetračný v sudoch</t>
  </si>
  <si>
    <t>122</t>
  </si>
  <si>
    <t>711112001</t>
  </si>
  <si>
    <t>Izolácia proti zemnej vlhkosti zvislá penetračným náterom za studena</t>
  </si>
  <si>
    <t>124</t>
  </si>
  <si>
    <t>63</t>
  </si>
  <si>
    <t>6283221000</t>
  </si>
  <si>
    <t>Pásy ťažké asfaltové</t>
  </si>
  <si>
    <t>126</t>
  </si>
  <si>
    <t>711142559</t>
  </si>
  <si>
    <t>Izolácia proti zemnej vlhkosti a tlakovej vode zvislá NAIP pritavením</t>
  </si>
  <si>
    <t>128</t>
  </si>
  <si>
    <t>65</t>
  </si>
  <si>
    <t>998711101</t>
  </si>
  <si>
    <t>Presun hmôt pre izoláciu proti vode v objektoch výšky do 6 m</t>
  </si>
  <si>
    <t>130</t>
  </si>
  <si>
    <t>713111111</t>
  </si>
  <si>
    <t>Montáž tepelnej izolácie pásmi stropov, vrchom - klad. voľne (dve vrstvy medzi trámy)</t>
  </si>
  <si>
    <t>132</t>
  </si>
  <si>
    <t>67</t>
  </si>
  <si>
    <t>7131111110</t>
  </si>
  <si>
    <t>Montáž tepelnej izolácie pásmi stropov, vrchom - klad. voľne (nad trámy)</t>
  </si>
  <si>
    <t>134</t>
  </si>
  <si>
    <t>713111131</t>
  </si>
  <si>
    <t>Montáž tepelnej izolácie pásmi stropov, rebrovým spodkom s úpravou viaz. drôtom (pod trámami)</t>
  </si>
  <si>
    <t>136</t>
  </si>
  <si>
    <t>69</t>
  </si>
  <si>
    <t>6314150080</t>
  </si>
  <si>
    <t>Minerálna tepelná izolácia hrúbky  150 mm,  doska z minerálnej vlny</t>
  </si>
  <si>
    <t>138</t>
  </si>
  <si>
    <t>6314150050</t>
  </si>
  <si>
    <t>Minerálna tepelná izolácia hrúbky  100 mm,  doska z minerálnej vlny</t>
  </si>
  <si>
    <t>140</t>
  </si>
  <si>
    <t>71</t>
  </si>
  <si>
    <t>6314150040</t>
  </si>
  <si>
    <t>Minerálna tepelná izolácia hrúbky  80 mm,  doska z minerálnej vlny</t>
  </si>
  <si>
    <t>142</t>
  </si>
  <si>
    <t>6314150020</t>
  </si>
  <si>
    <t>Minerálna tepelná izolácia hrúbky  50 mm,  doska z minerálnej vlny</t>
  </si>
  <si>
    <t>144</t>
  </si>
  <si>
    <t>73</t>
  </si>
  <si>
    <t>998713102</t>
  </si>
  <si>
    <t>Presun hmôt pre izolácie tepelné v objektoch výšky nad 6 m do 12 m</t>
  </si>
  <si>
    <t>146</t>
  </si>
  <si>
    <t>715191049</t>
  </si>
  <si>
    <t>Zhotovenie izolácie  bežných stavebných konštrukcií - položenie ochrannej textílie v jednej vrstve na ploche vodorovnej</t>
  </si>
  <si>
    <t>148</t>
  </si>
  <si>
    <t>75</t>
  </si>
  <si>
    <t>6936654800</t>
  </si>
  <si>
    <t>Separačné, filtračné a spevňovacie geotextílie min. 300 g/m2</t>
  </si>
  <si>
    <t>150</t>
  </si>
  <si>
    <t>715191050</t>
  </si>
  <si>
    <t>Zhotovenie izolácie  bežných stavebných konštrukcií - položenie ochrannej nmopovej fólie na ploche zvislej</t>
  </si>
  <si>
    <t>152</t>
  </si>
  <si>
    <t>77</t>
  </si>
  <si>
    <t>6288000640</t>
  </si>
  <si>
    <t>Nopová fólia proti vlhkosti s radónovou ochranou</t>
  </si>
  <si>
    <t>154</t>
  </si>
  <si>
    <t>762342203</t>
  </si>
  <si>
    <t>Montáž debnenia a latovania štítových odkvapových ríms pri vzdialenosti lát 210 mm</t>
  </si>
  <si>
    <t>156</t>
  </si>
  <si>
    <t>79</t>
  </si>
  <si>
    <t>6051506900</t>
  </si>
  <si>
    <t>Hranolček  40/50 mm mäkké rezivo - kontralaty</t>
  </si>
  <si>
    <t>158</t>
  </si>
  <si>
    <t>60515069000</t>
  </si>
  <si>
    <t>Hranolček  40/60 mm mäkké rezivo - latovanie pod krytinu</t>
  </si>
  <si>
    <t>160</t>
  </si>
  <si>
    <t>81</t>
  </si>
  <si>
    <t>7623422031</t>
  </si>
  <si>
    <t>Montáž a dodávka dosky OSB-3 uzavretie rímsy a pre doraz tepelnej izolácie</t>
  </si>
  <si>
    <t>162</t>
  </si>
  <si>
    <t>762342210</t>
  </si>
  <si>
    <t>Montáž debnenia a latovania štítových odkvapových ríms - kontralaty rozpon 80-120 cm</t>
  </si>
  <si>
    <t>164</t>
  </si>
  <si>
    <t>83</t>
  </si>
  <si>
    <t>762395000</t>
  </si>
  <si>
    <t>Spojovacie a ochranné prostriedky svorky, dosky, klince, pásová oceľ, vruty, impregnácia</t>
  </si>
  <si>
    <t>166</t>
  </si>
  <si>
    <t>762421230</t>
  </si>
  <si>
    <t>Montáž obloženia stropov alebo strešných podhľadov doskami tvrdými sadrokartónovými - kotolňa</t>
  </si>
  <si>
    <t>168</t>
  </si>
  <si>
    <t>85</t>
  </si>
  <si>
    <t>5959125600</t>
  </si>
  <si>
    <t>Sadrokartón hr. 15 mm</t>
  </si>
  <si>
    <t>170</t>
  </si>
  <si>
    <t>59590510056</t>
  </si>
  <si>
    <t>Drevoštiepkové dosky OSB 3 do vlhkého prostredia  hr. 25 mm (2500x1250mm) medzi väzníky v oblasti rímsy pre doraz tepelnej izolácie 25x300 mm</t>
  </si>
  <si>
    <t>172</t>
  </si>
  <si>
    <t>87</t>
  </si>
  <si>
    <t>764352203</t>
  </si>
  <si>
    <t>Žľaby z pozinkovaného PZ plechu pododkvapové polkruhové rš 330 mm K2</t>
  </si>
  <si>
    <t>174</t>
  </si>
  <si>
    <t>764352810</t>
  </si>
  <si>
    <t>Demontáž žľabov pododkvapových polkruhových so sklonom do 30st. rš 330 mm,  -0,00330t</t>
  </si>
  <si>
    <t>176</t>
  </si>
  <si>
    <t>89</t>
  </si>
  <si>
    <t>764359221</t>
  </si>
  <si>
    <t>Kotkík žľabový, priemer 100 mm</t>
  </si>
  <si>
    <t>178</t>
  </si>
  <si>
    <t>764410250</t>
  </si>
  <si>
    <t>Oplechovanie parapetov z poplastovaného plechu  bielej farby, vrátane rohov rš 425 mm šírka paraperu 350 mm K1</t>
  </si>
  <si>
    <t>180</t>
  </si>
  <si>
    <t>91</t>
  </si>
  <si>
    <t>764410850</t>
  </si>
  <si>
    <t>Demontáž oplechovania parapetov rš od 100 do 500 mm,  -0,00135t</t>
  </si>
  <si>
    <t>182</t>
  </si>
  <si>
    <t>764421830</t>
  </si>
  <si>
    <t>Demontáž oplechovania ríms rš od 100 do 200 mm,  -0,00009 t</t>
  </si>
  <si>
    <t>184</t>
  </si>
  <si>
    <t>93</t>
  </si>
  <si>
    <t>764451802</t>
  </si>
  <si>
    <t>Demontáž odpadových rúr okrúhlych 100 mm,  -0,00338t</t>
  </si>
  <si>
    <t>186</t>
  </si>
  <si>
    <t>764454203</t>
  </si>
  <si>
    <t>Odpadové rúry z pozinkovaného Pz plechu kruhové s priemerom 110 mm K3</t>
  </si>
  <si>
    <t>188</t>
  </si>
  <si>
    <t>95</t>
  </si>
  <si>
    <t>764721114</t>
  </si>
  <si>
    <t>Oplechovanie okapový plech rš 380 mm K4</t>
  </si>
  <si>
    <t>190</t>
  </si>
  <si>
    <t>998764101</t>
  </si>
  <si>
    <t>Presun hmôt pre konštrukcie klampiarske v objektoch výšky do 6 m</t>
  </si>
  <si>
    <t>192</t>
  </si>
  <si>
    <t>97</t>
  </si>
  <si>
    <t>767622110</t>
  </si>
  <si>
    <t>Montáž okna zdvojeného, dokončenie okovania krídla otváravého, s plochou do 0,50 m2</t>
  </si>
  <si>
    <t>194</t>
  </si>
  <si>
    <t>767622120</t>
  </si>
  <si>
    <t>Montáž okna zdvojeného, dokončenie okovania krídla otváravého, s plochou nad 0,50 do 1,50 m2</t>
  </si>
  <si>
    <t>196</t>
  </si>
  <si>
    <t>99</t>
  </si>
  <si>
    <t>767622130</t>
  </si>
  <si>
    <t>Montáž okna zdvojeného, dokončenie okovania krídla otváravého, s plochou nad 1,50 do 2,50 m2</t>
  </si>
  <si>
    <t>198</t>
  </si>
  <si>
    <t>767622140</t>
  </si>
  <si>
    <t>Montáž okna zdvojeného, dokončenie okovania krídla otváravého, s plochou nad 2,50 do 3,50 m2</t>
  </si>
  <si>
    <t>200</t>
  </si>
  <si>
    <t>101</t>
  </si>
  <si>
    <t>6114117300</t>
  </si>
  <si>
    <t>Plastové okno štvorkrídlové otváravé výšky/šírky  2250/1450 mm O1</t>
  </si>
  <si>
    <t>202</t>
  </si>
  <si>
    <t>6114117100</t>
  </si>
  <si>
    <t>Plastové okno trojkrídlové otváravé, otvaravo-sklopné výšky/šírky  2250/1100 mm O2</t>
  </si>
  <si>
    <t>204</t>
  </si>
  <si>
    <t>103</t>
  </si>
  <si>
    <t>6114107100</t>
  </si>
  <si>
    <t>Plastové okno jednokrídlové otváravo-sklopné výšky/šírky  550/550 mm O4</t>
  </si>
  <si>
    <t>206</t>
  </si>
  <si>
    <t>61141071001</t>
  </si>
  <si>
    <t>Plastové okno jednokrídlové otváravo-sklopné výšky/šírky  550/480 mm O3</t>
  </si>
  <si>
    <t>208</t>
  </si>
  <si>
    <t>105</t>
  </si>
  <si>
    <t>6114109400</t>
  </si>
  <si>
    <t>Plastové okno jednokrídlové otváravo-sklopné výšky/šírky  910/500 mm O5</t>
  </si>
  <si>
    <t>210</t>
  </si>
  <si>
    <t>767641252</t>
  </si>
  <si>
    <t>Montáž dverí plastových dvojdielnych, z časti presklených výšky 2450 mm x šírky 1500 mm D1</t>
  </si>
  <si>
    <t>212</t>
  </si>
  <si>
    <t>107</t>
  </si>
  <si>
    <t>6114168500</t>
  </si>
  <si>
    <t>Plastové vchodové dvere dvojkrídlové otváravé, z časti presklené 2450/1500 mm D1</t>
  </si>
  <si>
    <t>214</t>
  </si>
  <si>
    <t>611416850001</t>
  </si>
  <si>
    <t>Plastové vnútorné dvere dvojkrídlové otváravé, z časti presklené 2450/1350 mm VD1</t>
  </si>
  <si>
    <t>216</t>
  </si>
  <si>
    <t>109</t>
  </si>
  <si>
    <t>76764125201</t>
  </si>
  <si>
    <t>Montáž dverí plastových dvojdielnych, z časti presklených výšky 2450 mm x šírky 1350 mm VD1</t>
  </si>
  <si>
    <t>218</t>
  </si>
  <si>
    <t>767641321</t>
  </si>
  <si>
    <t>Montáž dverí plastových, vchodových jednodielnych, výšky 2000 mm x šírky 900 mm D2</t>
  </si>
  <si>
    <t>220</t>
  </si>
  <si>
    <t>111</t>
  </si>
  <si>
    <t>76764132101</t>
  </si>
  <si>
    <t>Montáž dverí plastových, vnútorných jednodielnych, výšky 1950 mm x šírky 800 mm VD2</t>
  </si>
  <si>
    <t>222</t>
  </si>
  <si>
    <t>767641355</t>
  </si>
  <si>
    <t>Montáž dverí plastových, vchodových jednodielnych, plných výšky 2000 mm x šírky 1100 mm D3</t>
  </si>
  <si>
    <t>224</t>
  </si>
  <si>
    <t>113</t>
  </si>
  <si>
    <t>6114122300</t>
  </si>
  <si>
    <t>Plastové dvere plné otváravé výšky/šírky  2000/900 mm D2</t>
  </si>
  <si>
    <t>226</t>
  </si>
  <si>
    <t>611412230001</t>
  </si>
  <si>
    <t>Plastové dvere z časti presklené otváravé výšky/šírky  1950/800 mm VD2</t>
  </si>
  <si>
    <t>228</t>
  </si>
  <si>
    <t>115</t>
  </si>
  <si>
    <t>61141223001</t>
  </si>
  <si>
    <t>Plastové dvere plné otváravé výšky/šírky  2000/1100 mm D3</t>
  </si>
  <si>
    <t>230</t>
  </si>
  <si>
    <t>7677670011</t>
  </si>
  <si>
    <t>Paropriepustná exteriérová komprimovaná páska šírka 70 mm, dĺžka 30 m (pre osadenie okenných a dverných výplní) dodávka a montáž</t>
  </si>
  <si>
    <t>232</t>
  </si>
  <si>
    <t>117</t>
  </si>
  <si>
    <t>7677670012</t>
  </si>
  <si>
    <t>Parotesná interiérová páska šírka 50 mm, dĺžka 40 m (pre osadenie okenných a dverných výplní) dodávka a montáž</t>
  </si>
  <si>
    <t>234</t>
  </si>
  <si>
    <t>7677670013</t>
  </si>
  <si>
    <t>Impregnovaný výplňový povrazec 10 mm (pre osadenie okenných a dverných výplní) dodávka a montáž</t>
  </si>
  <si>
    <t>236</t>
  </si>
  <si>
    <t>119</t>
  </si>
  <si>
    <t>998767101</t>
  </si>
  <si>
    <t>Presun hmôt pre kovové stavebné doplnkové konštrukcie v objektoch výšky do 6 m</t>
  </si>
  <si>
    <t>238</t>
  </si>
  <si>
    <t>7837832031</t>
  </si>
  <si>
    <t>Nátery tesárskych konštrukcií povrchová impregnácia (protipožiarny, proti hnilobe a škodcom)</t>
  </si>
  <si>
    <t>240</t>
  </si>
  <si>
    <t>121</t>
  </si>
  <si>
    <t>784451261</t>
  </si>
  <si>
    <t>Maľby z maliarskych zmesí práškových bez pačok. jednofar. jednonásobné v miestn. výšky do 3, 80 m</t>
  </si>
  <si>
    <t>242</t>
  </si>
  <si>
    <t>Rekonštrukcia nevyužívaného objektu v obci na podnikateľskú činnosť</t>
  </si>
  <si>
    <t>Stavebná časť</t>
  </si>
  <si>
    <t>Dolné Plachtince</t>
  </si>
  <si>
    <t>18.5.2020</t>
  </si>
  <si>
    <t>-200476725</t>
  </si>
  <si>
    <t>Nátery kov.stav.doplnk.konštr. syntetické na vzduchu schnúce základný - 35µm</t>
  </si>
  <si>
    <t>783226100</t>
  </si>
  <si>
    <t>-530733960</t>
  </si>
  <si>
    <t>Nátery kov.stav.doplnk.konštr. syntetické farby šedej na vzduchu schnúce dvojnásobné - 70µm</t>
  </si>
  <si>
    <t>783222100</t>
  </si>
  <si>
    <t>-1939673087</t>
  </si>
  <si>
    <t>500489865</t>
  </si>
  <si>
    <t>Profil oceľový 20x2 mm zváraný tenkostenný uzavretý štvorcový</t>
  </si>
  <si>
    <t>1457432000</t>
  </si>
  <si>
    <t>535478683</t>
  </si>
  <si>
    <t>Profil oceľový 50x3 mm 1x ťahaný tenkostenný uzavretý štvorcový</t>
  </si>
  <si>
    <t>1458437500</t>
  </si>
  <si>
    <t>-1005386122</t>
  </si>
  <si>
    <t>Montáž zábradlia rovného z rúrok do muriva, s hmotnosťou 1 metra zábradlia do 20 kg</t>
  </si>
  <si>
    <t>767161110</t>
  </si>
  <si>
    <t>PSV - Práce a dodávky PSV</t>
  </si>
  <si>
    <t>35296980</t>
  </si>
  <si>
    <t>Presun hmôt pre budovy (801, 803, 812), zvislá konštr. z tehál, tvárnic, z kovu výšky do 12 m</t>
  </si>
  <si>
    <t>998011002</t>
  </si>
  <si>
    <t>1082713846</t>
  </si>
  <si>
    <t>Montáž lešenia ľahkého pracovného radového s podlahami šírky nad 1,00 do 1,20 m, výšky nad 10 do 30 m</t>
  </si>
  <si>
    <t>941941042</t>
  </si>
  <si>
    <t>1566819945</t>
  </si>
  <si>
    <t>Montáž lešenia ľahkého pracovného radového s podlahami šírky nad 1,00 do 1,20 m, výšky do 10 m</t>
  </si>
  <si>
    <t>1647913582</t>
  </si>
  <si>
    <t>Mazanina z betónu vystužená oceľovými vláknami (Dramix) (m3) tr.C16/20 hr. nad 50 do 80 mm</t>
  </si>
  <si>
    <t>631322611</t>
  </si>
  <si>
    <t>1233465217</t>
  </si>
  <si>
    <t>Debniaca tvárnica Leier ZS 30, rozm.300x500x230 mm, obj.č.000001</t>
  </si>
  <si>
    <t>5922970103</t>
  </si>
  <si>
    <t>1683126676</t>
  </si>
  <si>
    <t>Zhotovenie výstuže nadzákladových múrov z betonárskej ocele</t>
  </si>
  <si>
    <t>311361831</t>
  </si>
  <si>
    <t>1403471192</t>
  </si>
  <si>
    <t>Výstuž nadzákladových múrov 10505</t>
  </si>
  <si>
    <t>311361821</t>
  </si>
  <si>
    <t>-1936386893</t>
  </si>
  <si>
    <t>Murivo nosné (m3) PREMAC 50x30x25 s betónovou výplňou hr. 300 mm</t>
  </si>
  <si>
    <t>311271303</t>
  </si>
  <si>
    <t xml:space="preserve">    3 - Zvislé a kompletné konštrukcie</t>
  </si>
  <si>
    <t>299437865</t>
  </si>
  <si>
    <t>Betón STN EN 206-1-C 8/10-X0 (SK)-Cl 1,0-Dmax 22 - S2 z cementu portlandského</t>
  </si>
  <si>
    <t>5893170500</t>
  </si>
  <si>
    <t>1052886145</t>
  </si>
  <si>
    <t>Betónovanie základových pásov, betón prostý</t>
  </si>
  <si>
    <t>274313721</t>
  </si>
  <si>
    <t>1547613712</t>
  </si>
  <si>
    <t>Betón základových pásov, prostý tr. C 12/15</t>
  </si>
  <si>
    <t>274313521</t>
  </si>
  <si>
    <t xml:space="preserve">    2 - Zakladanie</t>
  </si>
  <si>
    <t>1308604837</t>
  </si>
  <si>
    <t>-423671480</t>
  </si>
  <si>
    <t>Zvislé premiestnenie výkopku z horniny I až IV, nosením za každé 3 m výšky</t>
  </si>
  <si>
    <t>161101501</t>
  </si>
  <si>
    <t>1036347443</t>
  </si>
  <si>
    <t>Výkop ryhy do šírky 600 mm v horn.1a2 do 100 m3</t>
  </si>
  <si>
    <t>132101101</t>
  </si>
  <si>
    <t>HSV - Práce a dodávky HSV</t>
  </si>
  <si>
    <t>03 - Oporný múr</t>
  </si>
  <si>
    <t>{214cdfb0-91e0-43a6-be50-f33bbf3526a8}</t>
  </si>
  <si>
    <t>-288453435</t>
  </si>
  <si>
    <t>Kamenivo drvené hrubé frakcia 8-16 STN EN 13242 + A1</t>
  </si>
  <si>
    <t>5834331200</t>
  </si>
  <si>
    <t>1979893896</t>
  </si>
  <si>
    <t>Kamenivo drvené hrubé frakcia 4-8 STN EN 13242 + A1</t>
  </si>
  <si>
    <t>5834310400</t>
  </si>
  <si>
    <t>-343390964</t>
  </si>
  <si>
    <t>-917227067</t>
  </si>
  <si>
    <t>105771095</t>
  </si>
  <si>
    <t>Odvodňovací žľab univerzálny BGU NW 100, č. 5-0, dĺžky 1 m, bez spádu, betónový, HYDRO BG</t>
  </si>
  <si>
    <t>5923001601</t>
  </si>
  <si>
    <t>-1714980208</t>
  </si>
  <si>
    <t>PVC rúra 110x3,2/0,5m -hladký kanalizačný systém SN4 PIPELIFE</t>
  </si>
  <si>
    <t>2860002000</t>
  </si>
  <si>
    <t>1316132490</t>
  </si>
  <si>
    <t>Dlažba Low value Premac dlažba pre nevidiacich 20x20x6 cm, červená 9,6 m2/pal</t>
  </si>
  <si>
    <t>5921952010</t>
  </si>
  <si>
    <t>-775786700</t>
  </si>
  <si>
    <t xml:space="preserve">Dlažba High value Premac GRANUM, 16,5x16,5x8 cm, sivá </t>
  </si>
  <si>
    <t>5921950890</t>
  </si>
  <si>
    <t>-1259975868</t>
  </si>
  <si>
    <t>Premac obrubník parkový 100x20x5 cm, sivý</t>
  </si>
  <si>
    <t>5921954660</t>
  </si>
  <si>
    <t>-939476627</t>
  </si>
  <si>
    <t>Dlažba Low value Premac KLASIKO 20x10x8 cm, sivá</t>
  </si>
  <si>
    <t>5921953100</t>
  </si>
  <si>
    <t>978464796</t>
  </si>
  <si>
    <t>1040321512</t>
  </si>
  <si>
    <t>Osadenie záhonového alebo parkového obrubníka betón., do lôžka z bet. pros. tr. C 12/15 s bočnou oporou</t>
  </si>
  <si>
    <t>916561111</t>
  </si>
  <si>
    <t>1822473881</t>
  </si>
  <si>
    <t>97852762</t>
  </si>
  <si>
    <t>Kladenie zámkovej dlažby hr. 6 cm pre peších do 20 m2 so zriadením lôžka z kameniva hr. 4 cm</t>
  </si>
  <si>
    <t>596911111</t>
  </si>
  <si>
    <t>-1743817946</t>
  </si>
  <si>
    <t xml:space="preserve">    5 - Komunikácie</t>
  </si>
  <si>
    <t>1712480666</t>
  </si>
  <si>
    <t>Vankúše zhutnené pod základy z kameniva hrubého drveného, frakcie 16 - 125 mm</t>
  </si>
  <si>
    <t>271521111</t>
  </si>
  <si>
    <t>554562205</t>
  </si>
  <si>
    <t>829306222</t>
  </si>
  <si>
    <t>1539529119</t>
  </si>
  <si>
    <t>Uloženie sypaniny do násypov s rozprestretím sypaniny vo vrstvách a s hrubým urovnaním nezhutnených</t>
  </si>
  <si>
    <t>171201101</t>
  </si>
  <si>
    <t>128887697</t>
  </si>
  <si>
    <t>1925735760</t>
  </si>
  <si>
    <t>Montáž odpadoveho potrubia menovitej svetlosti DN 300</t>
  </si>
  <si>
    <t>115201504</t>
  </si>
  <si>
    <t>03 - Spevnené plochy</t>
  </si>
  <si>
    <t>{39256bba-8400-46e8-8721-c16bc4f598a3}</t>
  </si>
  <si>
    <t>1280546637</t>
  </si>
  <si>
    <t>-1843606129</t>
  </si>
  <si>
    <t>-841454695</t>
  </si>
  <si>
    <t>Montáž prechodového profilu</t>
  </si>
  <si>
    <t>771579811</t>
  </si>
  <si>
    <t>-440929253</t>
  </si>
  <si>
    <t>Škárovacia hmota na obklady a dlažby bahama, 5 kg vrece</t>
  </si>
  <si>
    <t>5858400070</t>
  </si>
  <si>
    <t>1246599721</t>
  </si>
  <si>
    <t>Dlaždice keramické Taunus - gres Mackenzie 300x300</t>
  </si>
  <si>
    <t>5976498320</t>
  </si>
  <si>
    <t>1829425726</t>
  </si>
  <si>
    <t>Montáž podláh z dlaždíc keramických do tmelu flexibilného mrazuvzdorného v obmedzenom priestore veľ. 300 x 300 mm</t>
  </si>
  <si>
    <t>771576119</t>
  </si>
  <si>
    <t>1364404914</t>
  </si>
  <si>
    <t>Montáž podláh z dlaždíc gres kladených do malty v obmedzenom priestore veľ. 300 x 300 mm</t>
  </si>
  <si>
    <t>771541016</t>
  </si>
  <si>
    <t xml:space="preserve">    771 - Podlahy z dlaždíc</t>
  </si>
  <si>
    <t>-1797200408</t>
  </si>
  <si>
    <t>-39513647</t>
  </si>
  <si>
    <t>-1979191051</t>
  </si>
  <si>
    <t>Profil oceľový 50x3 mm zváraný tenkostenný uzavretý štvorcový</t>
  </si>
  <si>
    <t>1457437500</t>
  </si>
  <si>
    <t>-1952753249</t>
  </si>
  <si>
    <t>-2106168575</t>
  </si>
  <si>
    <t>Debnenie - vrátane podpernej konštrukcie - schodníc pôdorysne krivočiarych odstránenie</t>
  </si>
  <si>
    <t>433351136</t>
  </si>
  <si>
    <t>-166109218</t>
  </si>
  <si>
    <t>Debnenie do 4 m výšky - podest a podstupňových dosiek pôdorysne krivočiarych odstránenie</t>
  </si>
  <si>
    <t>431351126</t>
  </si>
  <si>
    <t>-967370369</t>
  </si>
  <si>
    <t>Debnenie do 4 m výšky - podest a podstupňových dosiek pôdorysne krivočiarych zhotovenie</t>
  </si>
  <si>
    <t>431351125</t>
  </si>
  <si>
    <t>-586385366</t>
  </si>
  <si>
    <t xml:space="preserve">Zhotovenie výstuže schodiskových konštrukcií z betonárskej ocele </t>
  </si>
  <si>
    <t>430361831</t>
  </si>
  <si>
    <t>1627377842</t>
  </si>
  <si>
    <t>Výstuž schodiskových konštrukcií z betonárskej ocele 10505</t>
  </si>
  <si>
    <t>430361821</t>
  </si>
  <si>
    <t>636806442</t>
  </si>
  <si>
    <t>1429869328</t>
  </si>
  <si>
    <t>Zhotovenie schodiskových  konštrukcií, betón železový</t>
  </si>
  <si>
    <t>430321826</t>
  </si>
  <si>
    <t>1675567364</t>
  </si>
  <si>
    <t>Schodiskové konštrukcie, betón železový tr. C 25/30</t>
  </si>
  <si>
    <t>430321414</t>
  </si>
  <si>
    <t>1170980802</t>
  </si>
  <si>
    <t>Podporná konštrukcia stropov výšky do 4 m pre zaťaženie do 12 kPa odstránenie</t>
  </si>
  <si>
    <t>411354174</t>
  </si>
  <si>
    <t>925382645</t>
  </si>
  <si>
    <t>Podporná konštrukcia stropov výšky do 4 m pre zaťaženie do 12 kPa zhotovenie</t>
  </si>
  <si>
    <t>411354173</t>
  </si>
  <si>
    <t xml:space="preserve">    4 - Vodorovné konštrukcie</t>
  </si>
  <si>
    <t>01 - Vonkajšie schodisko</t>
  </si>
  <si>
    <t>{a0d5f44d-fd6d-4618-9ddb-73a0be0fbbbd}</t>
  </si>
  <si>
    <t>1963972330</t>
  </si>
  <si>
    <t>Hnojivo priemyselné Cererit Z balené</t>
  </si>
  <si>
    <t>2519115500</t>
  </si>
  <si>
    <t>-1633680832</t>
  </si>
  <si>
    <t>Rašelina zahradná kompostová tr. 2 vlhká</t>
  </si>
  <si>
    <t>1031120000</t>
  </si>
  <si>
    <t>390338768</t>
  </si>
  <si>
    <t>kg</t>
  </si>
  <si>
    <t>Trávové semeno - parková zmes</t>
  </si>
  <si>
    <t>0057211200</t>
  </si>
  <si>
    <t>1190882600</t>
  </si>
  <si>
    <t>Smetný kôš + mont.</t>
  </si>
  <si>
    <t>5978650830r</t>
  </si>
  <si>
    <t>-101678913</t>
  </si>
  <si>
    <t>Parková lavička + mont.</t>
  </si>
  <si>
    <t>5538168014</t>
  </si>
  <si>
    <t>-244114476</t>
  </si>
  <si>
    <t>-1996814208</t>
  </si>
  <si>
    <t>Betón STN EN 206-1-C 16/20-XC1 (SK)-Cl 0,4-Dmax 22 - S2 z cementu portlandského</t>
  </si>
  <si>
    <t>5893260500</t>
  </si>
  <si>
    <t>-715423527</t>
  </si>
  <si>
    <t>Betónovanie základových pätiek, betón prostý</t>
  </si>
  <si>
    <t>275313821</t>
  </si>
  <si>
    <t>-2076601298</t>
  </si>
  <si>
    <t>Betón základových pätiek, prostý tr. C 16/20</t>
  </si>
  <si>
    <t>275313611</t>
  </si>
  <si>
    <t>-1934209341</t>
  </si>
  <si>
    <t>Hnojenie pôdy v rovine alebo na svahu do 1:5 vitahumom, kompostom alebo maštaľným hnojom</t>
  </si>
  <si>
    <t>185802112</t>
  </si>
  <si>
    <t>1048585620</t>
  </si>
  <si>
    <t>Výsadba stromov výšky 600-1500 mm, do jamky priemeru 350 mm, hĺbky 350 mm</t>
  </si>
  <si>
    <t>184004311</t>
  </si>
  <si>
    <t>459153177</t>
  </si>
  <si>
    <t>Doplnenie ornice hrúbky do 50 mm, v rovine alebo na svahu do 1:5</t>
  </si>
  <si>
    <t>182303111</t>
  </si>
  <si>
    <t>5305799</t>
  </si>
  <si>
    <t>Založenie trávnika parkového výsevom v rovine do 1:5</t>
  </si>
  <si>
    <t>180402111</t>
  </si>
  <si>
    <t>2094134055</t>
  </si>
  <si>
    <t>1260225602</t>
  </si>
  <si>
    <t>-2123723170</t>
  </si>
  <si>
    <t>Výkop šachty zapaženej, hornina 3 do 100 m3</t>
  </si>
  <si>
    <t>133201101</t>
  </si>
  <si>
    <t>05 - Sadové úpravy</t>
  </si>
  <si>
    <t>{3834dd8b-a603-4558-89a9-bbefa6696653}</t>
  </si>
  <si>
    <t>hod</t>
  </si>
  <si>
    <t>Revízie</t>
  </si>
  <si>
    <t>HZS000114</t>
  </si>
  <si>
    <t>Montážne práce náročné ucelené</t>
  </si>
  <si>
    <t>HZS000113</t>
  </si>
  <si>
    <t>%</t>
  </si>
  <si>
    <t>Presun</t>
  </si>
  <si>
    <t>Pol19</t>
  </si>
  <si>
    <t>PPV</t>
  </si>
  <si>
    <t>Pol18</t>
  </si>
  <si>
    <t>Podružný materiál</t>
  </si>
  <si>
    <t>Pol17</t>
  </si>
  <si>
    <t>Tvarovanie vedenia na povrchu, ochrannej rúrky, uholníka</t>
  </si>
  <si>
    <t>210220293</t>
  </si>
  <si>
    <t>Zemniaca  tyč    ZT 2 m</t>
  </si>
  <si>
    <t>Pol16</t>
  </si>
  <si>
    <t>Uzemňovacia tyč FeZn ZT</t>
  </si>
  <si>
    <t>210220280</t>
  </si>
  <si>
    <t>Svorka  skušobná   SZ</t>
  </si>
  <si>
    <t>Pol15</t>
  </si>
  <si>
    <t>Svorka FeZn skúšobná SZ</t>
  </si>
  <si>
    <t>210220247</t>
  </si>
  <si>
    <t>Svorka  okapová    SO</t>
  </si>
  <si>
    <t>Pol14</t>
  </si>
  <si>
    <t>Svorka FeZn na odkvapový žľab SO</t>
  </si>
  <si>
    <t>210220246</t>
  </si>
  <si>
    <t>Svorka  spojovacia  SS s p. 2 skr</t>
  </si>
  <si>
    <t>Pol13</t>
  </si>
  <si>
    <t>Svorka FeZn spojovacia SS</t>
  </si>
  <si>
    <t>210220243</t>
  </si>
  <si>
    <t>Svorka  k uzemňovacej tyči D= 20   SJ 01 m</t>
  </si>
  <si>
    <t>Pol12</t>
  </si>
  <si>
    <t>Svorka  k uzemňovacej tyči D= 20  SJ 01</t>
  </si>
  <si>
    <t>Pol11</t>
  </si>
  <si>
    <t>Svorka FeZn k uzemňovacej tyči  SJ</t>
  </si>
  <si>
    <t>210220240</t>
  </si>
  <si>
    <t>Ochranná strieška horná   OS 01</t>
  </si>
  <si>
    <t>Pol10</t>
  </si>
  <si>
    <t>Ochranná strieška FeZN</t>
  </si>
  <si>
    <t>210220230</t>
  </si>
  <si>
    <t>Držiak zvodovej tyče na upevnenie na komín</t>
  </si>
  <si>
    <t>Pol9</t>
  </si>
  <si>
    <t>Držiak zachytávacej tyče FeZn DJ1-8</t>
  </si>
  <si>
    <t>210220220</t>
  </si>
  <si>
    <t>Zvodová tyč     JP 15</t>
  </si>
  <si>
    <t>Pol8</t>
  </si>
  <si>
    <t>Zachytávacia tyč FeZn bez osadenia a s osadením JP10-30</t>
  </si>
  <si>
    <t>210220204</t>
  </si>
  <si>
    <t>Podpera vedenia pod vrchol krovu  PV 14</t>
  </si>
  <si>
    <t>Pol7</t>
  </si>
  <si>
    <t>Podpera vedenia pod škridľovú strechu  PV 11</t>
  </si>
  <si>
    <t>Pol6</t>
  </si>
  <si>
    <t>Podpery vedenia FeZn pod škridlovú strech PV11 a PV14</t>
  </si>
  <si>
    <t>210220109</t>
  </si>
  <si>
    <t>Podpera vedenia do muriva  PV 01</t>
  </si>
  <si>
    <t>Pol5</t>
  </si>
  <si>
    <t>Podpery vedenia FeZn do muriva PV 01h a PV01-03</t>
  </si>
  <si>
    <t>210220105</t>
  </si>
  <si>
    <t>Vodič  pozinkovaný   FeZn  O 10 mm</t>
  </si>
  <si>
    <t>Pol4</t>
  </si>
  <si>
    <t>Uzemňovacie vedenie na povrchu FeZn do 120 mm2</t>
  </si>
  <si>
    <t>210220001</t>
  </si>
  <si>
    <t>Vodič  pozinkovaný   FeZn  O 8 mm</t>
  </si>
  <si>
    <t>Pol3</t>
  </si>
  <si>
    <t>Krabica 300x300x100;IP 44</t>
  </si>
  <si>
    <t>Pol2</t>
  </si>
  <si>
    <t>Krabicová rozvodka  vrátane ukončenia káblov a zapojenia vodičov typ 6455-30 do 10</t>
  </si>
  <si>
    <t>210010353</t>
  </si>
  <si>
    <t>Rúrka FXP 50</t>
  </si>
  <si>
    <t>Pol1</t>
  </si>
  <si>
    <t>Poplatok za skladovanie - betón, tehly, dlaždice, (17 01) nebezpečné</t>
  </si>
  <si>
    <t>979089011</t>
  </si>
  <si>
    <t>Zvislá doprava sutiny a vybúraných hmôt za každé ďalšie podlažie</t>
  </si>
  <si>
    <t>979011121</t>
  </si>
  <si>
    <t>Zvislá doprava sutiny a vybúraných hmôt za prvé podlažie nad alebo pod základným podlažím</t>
  </si>
  <si>
    <t>979011111</t>
  </si>
  <si>
    <t>Vysekanie rýh v akomkoľvek murive tehlovom na akúkoľvek maltu do hĺbky 50 mm a š. do 70 mm,  -0,00600t</t>
  </si>
  <si>
    <t>974031132</t>
  </si>
  <si>
    <t>06 - elektro</t>
  </si>
  <si>
    <t>{0f31b7ba-6113-436d-a6e0-0c56033e2667}</t>
  </si>
  <si>
    <t>-1067037269</t>
  </si>
  <si>
    <t>Vráta oceľové s bránkou  330x205</t>
  </si>
  <si>
    <t>5534493300</t>
  </si>
  <si>
    <t>550956670</t>
  </si>
  <si>
    <t>Bránka ESPACE jednokrídlová - výplň zváraná sieť 5x5 cm RAL 6007šxv 1x2,00 F40, 1K</t>
  </si>
  <si>
    <t>5534370600</t>
  </si>
  <si>
    <t>614202761</t>
  </si>
  <si>
    <t>-60036188</t>
  </si>
  <si>
    <t>Viazací drôt PVC (biely,zelený) 1,5/50m</t>
  </si>
  <si>
    <t>5535855504</t>
  </si>
  <si>
    <t>804652280</t>
  </si>
  <si>
    <t>Napinák PVC (biely,zelený) č.3</t>
  </si>
  <si>
    <t>5535855376</t>
  </si>
  <si>
    <t>432068989</t>
  </si>
  <si>
    <t>Napínací drôt PVC (biely,zelený) 2,4/50m</t>
  </si>
  <si>
    <t>5535855490</t>
  </si>
  <si>
    <t>260497429</t>
  </si>
  <si>
    <t>bal</t>
  </si>
  <si>
    <t>Pletivo FLUIDEX 522 PRO (zelený), výška 200cm</t>
  </si>
  <si>
    <t>5535855108</t>
  </si>
  <si>
    <t>-124760961</t>
  </si>
  <si>
    <t>Stĺpik pre XYLIO® XELYTE®,výška:2,5 m, pre osadenie do betónových pätiek</t>
  </si>
  <si>
    <t>5535850096</t>
  </si>
  <si>
    <t>-1978406683</t>
  </si>
  <si>
    <t>1504563504</t>
  </si>
  <si>
    <t>Montáž oplotenia rámového, na oceľové stĺpiky, vo výške nad 1,5 do 2,0 m</t>
  </si>
  <si>
    <t>767914130</t>
  </si>
  <si>
    <t>-833375317</t>
  </si>
  <si>
    <t>Presun hmôt pre budovy  (801, 803, 812), zvislá konštr. z tehál, tvárnic, z kovu výšky do 6 m</t>
  </si>
  <si>
    <t>588171921</t>
  </si>
  <si>
    <t>Betón STN EN 206-1-C 25/30 XC3, (SK)-Cl 0,4-Dmax 22 - S2 z cementu portlandského, obyčajný betón</t>
  </si>
  <si>
    <t>5893311125</t>
  </si>
  <si>
    <t>-220029856</t>
  </si>
  <si>
    <t>-906674278</t>
  </si>
  <si>
    <t>-60875559</t>
  </si>
  <si>
    <t>Betónovanie základových dosiek z betónu prostého</t>
  </si>
  <si>
    <t>273313821</t>
  </si>
  <si>
    <t>-1048058463</t>
  </si>
  <si>
    <t>Betón základových dosiek, prostý tr. C 12/15</t>
  </si>
  <si>
    <t>273313521</t>
  </si>
  <si>
    <t>644461291</t>
  </si>
  <si>
    <t>Nakladanie neuľahnutého výkopku z hornín tr.5-7 do 100 m3</t>
  </si>
  <si>
    <t>167101151</t>
  </si>
  <si>
    <t>1033382666</t>
  </si>
  <si>
    <t xml:space="preserve">Vodorovné premiestnenie výkopku  po nespevnenej ceste z  horniny tr.1-4, do 100 m3 na vzdialenosť do 1000 m </t>
  </si>
  <si>
    <t>162301112</t>
  </si>
  <si>
    <t>473021381</t>
  </si>
  <si>
    <t>Príplatok za lepivosť pri hĺbení jám ručným náradím v hornine tr. 3</t>
  </si>
  <si>
    <t>131211119</t>
  </si>
  <si>
    <t>-1234090401</t>
  </si>
  <si>
    <t>Hĺbenie jám v  hornine tr.3 súdržných - ručným náradím</t>
  </si>
  <si>
    <t>131211101</t>
  </si>
  <si>
    <t>04 - Oplotenie</t>
  </si>
  <si>
    <t>{59f75b3d-4335-4b4a-9bd7-6bc6f9c1ed5d}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</si>
</sst>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11"/>
      <color theme="1"/>
      <name val="Calibri"/>
      <family val="2"/>
      <charset val="238"/>
      <scheme val="minor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/>
    <xf numFmtId="0" fontId="1" fillId="0" borderId="0"/>
  </cellStyleXfs>
  <cellXfs count="374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0" fillId="0" borderId="6" xfId="0" applyBorder="1"/>
    <xf numFmtId="0" fontId="1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3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2" fillId="0" borderId="25" xfId="0" applyFont="1" applyBorder="1" applyAlignment="1">
      <alignment horizontal="left" vertical="center"/>
    </xf>
    <xf numFmtId="166" fontId="2" fillId="0" borderId="0" xfId="0" applyNumberFormat="1" applyFont="1" applyBorder="1" applyAlignment="1">
      <alignment vertical="center"/>
    </xf>
    <xf numFmtId="166" fontId="2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2" fillId="0" borderId="17" xfId="0" applyFont="1" applyBorder="1" applyAlignment="1">
      <alignment horizontal="center" vertical="center"/>
    </xf>
    <xf numFmtId="166" fontId="2" fillId="0" borderId="17" xfId="0" applyNumberFormat="1" applyFont="1" applyBorder="1" applyAlignment="1">
      <alignment vertical="center"/>
    </xf>
    <xf numFmtId="166" fontId="2" fillId="0" borderId="18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1" fillId="0" borderId="0" xfId="2"/>
    <xf numFmtId="0" fontId="1" fillId="0" borderId="0" xfId="2" applyFont="1" applyAlignment="1">
      <alignment vertical="center"/>
    </xf>
    <xf numFmtId="0" fontId="1" fillId="0" borderId="21" xfId="2" applyFont="1" applyBorder="1" applyAlignment="1">
      <alignment vertical="center"/>
    </xf>
    <xf numFmtId="0" fontId="1" fillId="0" borderId="20" xfId="2" applyFont="1" applyBorder="1" applyAlignment="1">
      <alignment vertical="center"/>
    </xf>
    <xf numFmtId="0" fontId="1" fillId="0" borderId="19" xfId="2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167" fontId="1" fillId="0" borderId="0" xfId="2" applyNumberFormat="1" applyFont="1" applyAlignment="1">
      <alignment vertical="center"/>
    </xf>
    <xf numFmtId="4" fontId="1" fillId="0" borderId="0" xfId="2" applyNumberFormat="1" applyFont="1" applyAlignment="1">
      <alignment vertical="center"/>
    </xf>
    <xf numFmtId="166" fontId="2" fillId="0" borderId="18" xfId="2" applyNumberFormat="1" applyFont="1" applyBorder="1" applyAlignment="1">
      <alignment vertical="center"/>
    </xf>
    <xf numFmtId="166" fontId="2" fillId="0" borderId="17" xfId="2" applyNumberFormat="1" applyFont="1" applyBorder="1" applyAlignment="1">
      <alignment vertical="center"/>
    </xf>
    <xf numFmtId="0" fontId="2" fillId="0" borderId="17" xfId="2" applyFont="1" applyBorder="1" applyAlignment="1">
      <alignment horizontal="center" vertical="center"/>
    </xf>
    <xf numFmtId="0" fontId="2" fillId="0" borderId="25" xfId="2" applyFont="1" applyBorder="1" applyAlignment="1">
      <alignment horizontal="left" vertical="center"/>
    </xf>
    <xf numFmtId="0" fontId="1" fillId="0" borderId="5" xfId="2" applyFont="1" applyBorder="1" applyAlignment="1" applyProtection="1">
      <alignment vertical="center"/>
      <protection locked="0"/>
    </xf>
    <xf numFmtId="167" fontId="1" fillId="0" borderId="25" xfId="2" applyNumberFormat="1" applyFont="1" applyBorder="1" applyAlignment="1" applyProtection="1">
      <alignment vertical="center"/>
      <protection locked="0"/>
    </xf>
    <xf numFmtId="0" fontId="1" fillId="0" borderId="25" xfId="2" applyFont="1" applyBorder="1" applyAlignment="1" applyProtection="1">
      <alignment horizontal="center" vertical="center" wrapText="1"/>
      <protection locked="0"/>
    </xf>
    <xf numFmtId="49" fontId="1" fillId="0" borderId="25" xfId="2" applyNumberFormat="1" applyFont="1" applyBorder="1" applyAlignment="1" applyProtection="1">
      <alignment horizontal="left" vertical="center" wrapText="1"/>
      <protection locked="0"/>
    </xf>
    <xf numFmtId="0" fontId="1" fillId="0" borderId="25" xfId="2" applyFont="1" applyBorder="1" applyAlignment="1" applyProtection="1">
      <alignment horizontal="center" vertical="center"/>
      <protection locked="0"/>
    </xf>
    <xf numFmtId="0" fontId="1" fillId="0" borderId="4" xfId="2" applyFont="1" applyBorder="1" applyAlignment="1" applyProtection="1">
      <alignment vertical="center"/>
      <protection locked="0"/>
    </xf>
    <xf numFmtId="166" fontId="2" fillId="0" borderId="15" xfId="2" applyNumberFormat="1" applyFont="1" applyBorder="1" applyAlignment="1">
      <alignment vertical="center"/>
    </xf>
    <xf numFmtId="166" fontId="2" fillId="0" borderId="0" xfId="2" applyNumberFormat="1" applyFont="1" applyBorder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8" fillId="0" borderId="0" xfId="2" applyFont="1" applyAlignment="1"/>
    <xf numFmtId="167" fontId="8" fillId="0" borderId="0" xfId="2" applyNumberFormat="1" applyFont="1" applyAlignment="1">
      <alignment vertic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166" fontId="8" fillId="0" borderId="15" xfId="2" applyNumberFormat="1" applyFont="1" applyBorder="1" applyAlignment="1"/>
    <xf numFmtId="0" fontId="8" fillId="0" borderId="0" xfId="2" applyFont="1" applyBorder="1" applyAlignment="1"/>
    <xf numFmtId="166" fontId="8" fillId="0" borderId="0" xfId="2" applyNumberFormat="1" applyFont="1" applyBorder="1" applyAlignment="1"/>
    <xf numFmtId="0" fontId="8" fillId="0" borderId="14" xfId="2" applyFont="1" applyBorder="1" applyAlignment="1"/>
    <xf numFmtId="0" fontId="8" fillId="0" borderId="5" xfId="2" applyFont="1" applyBorder="1" applyAlignment="1"/>
    <xf numFmtId="0" fontId="7" fillId="0" borderId="0" xfId="2" applyFont="1" applyBorder="1" applyAlignment="1">
      <alignment horizontal="left"/>
    </xf>
    <xf numFmtId="0" fontId="8" fillId="0" borderId="4" xfId="2" applyFont="1" applyBorder="1" applyAlignment="1"/>
    <xf numFmtId="167" fontId="33" fillId="0" borderId="25" xfId="2" applyNumberFormat="1" applyFont="1" applyBorder="1" applyAlignment="1" applyProtection="1">
      <alignment vertical="center"/>
      <protection locked="0"/>
    </xf>
    <xf numFmtId="0" fontId="33" fillId="0" borderId="25" xfId="2" applyFont="1" applyBorder="1" applyAlignment="1" applyProtection="1">
      <alignment horizontal="center" vertical="center" wrapText="1"/>
      <protection locked="0"/>
    </xf>
    <xf numFmtId="49" fontId="33" fillId="0" borderId="25" xfId="2" applyNumberFormat="1" applyFont="1" applyBorder="1" applyAlignment="1" applyProtection="1">
      <alignment horizontal="left" vertical="center" wrapText="1"/>
      <protection locked="0"/>
    </xf>
    <xf numFmtId="0" fontId="33" fillId="0" borderId="25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left"/>
    </xf>
    <xf numFmtId="167" fontId="32" fillId="0" borderId="0" xfId="2" applyNumberFormat="1" applyFont="1" applyAlignment="1">
      <alignment vertical="center"/>
    </xf>
    <xf numFmtId="166" fontId="31" fillId="0" borderId="13" xfId="2" applyNumberFormat="1" applyFont="1" applyBorder="1" applyAlignment="1"/>
    <xf numFmtId="0" fontId="1" fillId="0" borderId="12" xfId="2" applyFont="1" applyBorder="1" applyAlignment="1">
      <alignment vertical="center"/>
    </xf>
    <xf numFmtId="166" fontId="31" fillId="0" borderId="12" xfId="2" applyNumberFormat="1" applyFont="1" applyBorder="1" applyAlignment="1"/>
    <xf numFmtId="0" fontId="1" fillId="0" borderId="11" xfId="2" applyFont="1" applyBorder="1" applyAlignment="1">
      <alignment vertical="center"/>
    </xf>
    <xf numFmtId="0" fontId="1" fillId="0" borderId="5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23" fillId="0" borderId="0" xfId="2" applyFont="1" applyBorder="1" applyAlignment="1">
      <alignment horizontal="left" vertical="center"/>
    </xf>
    <xf numFmtId="0" fontId="1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3" fillId="5" borderId="23" xfId="2" applyFont="1" applyFill="1" applyBorder="1" applyAlignment="1">
      <alignment horizontal="center" vertical="center" wrapText="1"/>
    </xf>
    <xf numFmtId="0" fontId="3" fillId="5" borderId="22" xfId="2" applyFont="1" applyFill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1" fillId="0" borderId="3" xfId="2" applyFont="1" applyBorder="1" applyAlignment="1">
      <alignment vertical="center"/>
    </xf>
    <xf numFmtId="0" fontId="1" fillId="0" borderId="2" xfId="2" applyFont="1" applyBorder="1" applyAlignment="1">
      <alignment vertical="center"/>
    </xf>
    <xf numFmtId="0" fontId="1" fillId="0" borderId="1" xfId="2" applyFont="1" applyBorder="1" applyAlignment="1">
      <alignment vertical="center"/>
    </xf>
    <xf numFmtId="0" fontId="1" fillId="5" borderId="0" xfId="2" applyFont="1" applyFill="1" applyBorder="1" applyAlignment="1">
      <alignment vertical="center"/>
    </xf>
    <xf numFmtId="0" fontId="23" fillId="5" borderId="0" xfId="2" applyFont="1" applyFill="1" applyBorder="1" applyAlignment="1">
      <alignment horizontal="left" vertical="center"/>
    </xf>
    <xf numFmtId="0" fontId="15" fillId="0" borderId="25" xfId="2" applyFont="1" applyBorder="1" applyAlignment="1">
      <alignment horizontal="center" vertical="center"/>
    </xf>
    <xf numFmtId="0" fontId="1" fillId="0" borderId="25" xfId="2" applyFont="1" applyBorder="1" applyAlignment="1">
      <alignment vertical="center"/>
    </xf>
    <xf numFmtId="0" fontId="29" fillId="0" borderId="0" xfId="2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1" fillId="0" borderId="18" xfId="2" applyFont="1" applyBorder="1" applyAlignment="1">
      <alignment vertical="center"/>
    </xf>
    <xf numFmtId="0" fontId="1" fillId="0" borderId="17" xfId="2" applyFont="1" applyBorder="1" applyAlignment="1">
      <alignment vertical="center"/>
    </xf>
    <xf numFmtId="0" fontId="20" fillId="0" borderId="17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1" fillId="0" borderId="5" xfId="2" applyBorder="1"/>
    <xf numFmtId="0" fontId="1" fillId="0" borderId="0" xfId="2" applyBorder="1"/>
    <xf numFmtId="0" fontId="1" fillId="0" borderId="15" xfId="2" applyBorder="1"/>
    <xf numFmtId="0" fontId="1" fillId="0" borderId="14" xfId="2" applyBorder="1"/>
    <xf numFmtId="0" fontId="1" fillId="0" borderId="4" xfId="2" applyBorder="1"/>
    <xf numFmtId="0" fontId="1" fillId="0" borderId="13" xfId="2" applyFont="1" applyBorder="1" applyAlignment="1">
      <alignment vertical="center"/>
    </xf>
    <xf numFmtId="0" fontId="19" fillId="0" borderId="11" xfId="2" applyFont="1" applyBorder="1" applyAlignment="1">
      <alignment horizontal="left" vertical="center"/>
    </xf>
    <xf numFmtId="0" fontId="1" fillId="5" borderId="9" xfId="2" applyFont="1" applyFill="1" applyBorder="1" applyAlignment="1">
      <alignment vertical="center"/>
    </xf>
    <xf numFmtId="0" fontId="4" fillId="5" borderId="9" xfId="2" applyFont="1" applyFill="1" applyBorder="1" applyAlignment="1">
      <alignment horizontal="center" vertical="center"/>
    </xf>
    <xf numFmtId="0" fontId="4" fillId="5" borderId="9" xfId="2" applyFont="1" applyFill="1" applyBorder="1" applyAlignment="1">
      <alignment horizontal="right" vertical="center"/>
    </xf>
    <xf numFmtId="0" fontId="4" fillId="5" borderId="8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right" vertical="center"/>
    </xf>
    <xf numFmtId="164" fontId="2" fillId="0" borderId="0" xfId="2" applyNumberFormat="1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top"/>
    </xf>
    <xf numFmtId="0" fontId="13" fillId="0" borderId="0" xfId="2" applyFont="1" applyAlignment="1">
      <alignment horizontal="left" vertical="center"/>
    </xf>
    <xf numFmtId="0" fontId="1" fillId="0" borderId="3" xfId="2" applyBorder="1"/>
    <xf numFmtId="0" fontId="1" fillId="0" borderId="2" xfId="2" applyBorder="1"/>
    <xf numFmtId="0" fontId="1" fillId="0" borderId="1" xfId="2" applyBorder="1"/>
    <xf numFmtId="0" fontId="1" fillId="2" borderId="0" xfId="2" applyFill="1"/>
    <xf numFmtId="0" fontId="1" fillId="2" borderId="0" xfId="2" applyFill="1" applyProtection="1"/>
    <xf numFmtId="0" fontId="10" fillId="2" borderId="0" xfId="2" applyFont="1" applyFill="1" applyAlignment="1" applyProtection="1">
      <alignment vertical="center"/>
    </xf>
    <xf numFmtId="0" fontId="11" fillId="2" borderId="0" xfId="2" applyFont="1" applyFill="1" applyAlignment="1" applyProtection="1">
      <alignment horizontal="left" vertical="center"/>
    </xf>
    <xf numFmtId="4" fontId="23" fillId="0" borderId="0" xfId="0" applyNumberFormat="1" applyFont="1" applyBorder="1" applyAlignment="1">
      <alignment vertical="center"/>
    </xf>
    <xf numFmtId="4" fontId="23" fillId="5" borderId="0" xfId="0" applyNumberFormat="1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0" fontId="0" fillId="0" borderId="0" xfId="0" applyBorder="1"/>
    <xf numFmtId="4" fontId="17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4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12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23" fillId="0" borderId="12" xfId="0" applyNumberFormat="1" applyFont="1" applyBorder="1" applyAlignment="1"/>
    <xf numFmtId="167" fontId="4" fillId="0" borderId="12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left" vertical="center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5" borderId="9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3" borderId="0" xfId="2" applyFont="1" applyFill="1" applyAlignment="1">
      <alignment horizontal="center" vertical="center"/>
    </xf>
    <xf numFmtId="0" fontId="1" fillId="0" borderId="0" xfId="2"/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top" wrapText="1"/>
    </xf>
    <xf numFmtId="0" fontId="1" fillId="0" borderId="0" xfId="2" applyFont="1" applyBorder="1" applyAlignment="1">
      <alignment vertical="center"/>
    </xf>
    <xf numFmtId="165" fontId="3" fillId="0" borderId="0" xfId="2" applyNumberFormat="1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 wrapText="1"/>
    </xf>
    <xf numFmtId="4" fontId="10" fillId="0" borderId="0" xfId="2" applyNumberFormat="1" applyFont="1" applyBorder="1" applyAlignment="1">
      <alignment vertical="center"/>
    </xf>
    <xf numFmtId="4" fontId="17" fillId="0" borderId="0" xfId="2" applyNumberFormat="1" applyFont="1" applyBorder="1" applyAlignment="1">
      <alignment vertical="center"/>
    </xf>
    <xf numFmtId="4" fontId="2" fillId="0" borderId="0" xfId="2" applyNumberFormat="1" applyFont="1" applyBorder="1" applyAlignment="1">
      <alignment vertical="center"/>
    </xf>
    <xf numFmtId="4" fontId="4" fillId="5" borderId="9" xfId="2" applyNumberFormat="1" applyFont="1" applyFill="1" applyBorder="1" applyAlignment="1">
      <alignment vertical="center"/>
    </xf>
    <xf numFmtId="4" fontId="4" fillId="5" borderId="10" xfId="2" applyNumberFormat="1" applyFont="1" applyFill="1" applyBorder="1" applyAlignment="1">
      <alignment vertical="center"/>
    </xf>
    <xf numFmtId="0" fontId="4" fillId="0" borderId="0" xfId="2" applyFont="1" applyBorder="1" applyAlignment="1">
      <alignment horizontal="left" vertical="center" wrapText="1"/>
    </xf>
    <xf numFmtId="0" fontId="3" fillId="5" borderId="0" xfId="2" applyFont="1" applyFill="1" applyBorder="1" applyAlignment="1">
      <alignment horizontal="center" vertical="center"/>
    </xf>
    <xf numFmtId="0" fontId="1" fillId="5" borderId="0" xfId="2" applyFont="1" applyFill="1" applyBorder="1" applyAlignment="1">
      <alignment vertical="center"/>
    </xf>
    <xf numFmtId="4" fontId="23" fillId="0" borderId="0" xfId="2" applyNumberFormat="1" applyFont="1" applyBorder="1" applyAlignment="1">
      <alignment vertical="center"/>
    </xf>
    <xf numFmtId="4" fontId="29" fillId="0" borderId="0" xfId="2" applyNumberFormat="1" applyFont="1" applyBorder="1" applyAlignment="1">
      <alignment vertical="center"/>
    </xf>
    <xf numFmtId="4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4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4" fontId="30" fillId="0" borderId="0" xfId="2" applyNumberFormat="1" applyFont="1" applyBorder="1" applyAlignment="1">
      <alignment vertical="center"/>
    </xf>
    <xf numFmtId="4" fontId="23" fillId="5" borderId="0" xfId="2" applyNumberFormat="1" applyFont="1" applyFill="1" applyBorder="1" applyAlignment="1">
      <alignment vertical="center"/>
    </xf>
    <xf numFmtId="0" fontId="3" fillId="5" borderId="23" xfId="2" applyFont="1" applyFill="1" applyBorder="1" applyAlignment="1">
      <alignment horizontal="center" vertical="center" wrapText="1"/>
    </xf>
    <xf numFmtId="0" fontId="3" fillId="5" borderId="24" xfId="2" applyFont="1" applyFill="1" applyBorder="1" applyAlignment="1">
      <alignment horizontal="center" vertical="center" wrapText="1"/>
    </xf>
    <xf numFmtId="167" fontId="23" fillId="0" borderId="12" xfId="2" applyNumberFormat="1" applyFont="1" applyBorder="1" applyAlignment="1"/>
    <xf numFmtId="167" fontId="4" fillId="0" borderId="12" xfId="2" applyNumberFormat="1" applyFont="1" applyBorder="1" applyAlignment="1">
      <alignment vertical="center"/>
    </xf>
    <xf numFmtId="167" fontId="6" fillId="0" borderId="0" xfId="2" applyNumberFormat="1" applyFont="1" applyBorder="1" applyAlignment="1"/>
    <xf numFmtId="167" fontId="6" fillId="0" borderId="0" xfId="2" applyNumberFormat="1" applyFont="1" applyBorder="1" applyAlignment="1">
      <alignment vertical="center"/>
    </xf>
    <xf numFmtId="167" fontId="7" fillId="0" borderId="17" xfId="2" applyNumberFormat="1" applyFont="1" applyBorder="1" applyAlignment="1"/>
    <xf numFmtId="167" fontId="7" fillId="0" borderId="17" xfId="2" applyNumberFormat="1" applyFont="1" applyBorder="1" applyAlignment="1">
      <alignment vertical="center"/>
    </xf>
    <xf numFmtId="0" fontId="1" fillId="0" borderId="25" xfId="2" applyFont="1" applyBorder="1" applyAlignment="1" applyProtection="1">
      <alignment horizontal="left" vertical="center" wrapText="1"/>
      <protection locked="0"/>
    </xf>
    <xf numFmtId="167" fontId="1" fillId="0" borderId="25" xfId="2" applyNumberFormat="1" applyFont="1" applyBorder="1" applyAlignment="1" applyProtection="1">
      <alignment vertical="center"/>
      <protection locked="0"/>
    </xf>
    <xf numFmtId="0" fontId="33" fillId="0" borderId="25" xfId="2" applyFont="1" applyBorder="1" applyAlignment="1" applyProtection="1">
      <alignment horizontal="left" vertical="center" wrapText="1"/>
      <protection locked="0"/>
    </xf>
    <xf numFmtId="167" fontId="33" fillId="0" borderId="25" xfId="2" applyNumberFormat="1" applyFont="1" applyBorder="1" applyAlignment="1" applyProtection="1">
      <alignment vertical="center"/>
      <protection locked="0"/>
    </xf>
    <xf numFmtId="167" fontId="6" fillId="0" borderId="12" xfId="2" applyNumberFormat="1" applyFont="1" applyBorder="1" applyAlignment="1"/>
    <xf numFmtId="167" fontId="6" fillId="0" borderId="12" xfId="2" applyNumberFormat="1" applyFont="1" applyBorder="1" applyAlignment="1">
      <alignment vertical="center"/>
    </xf>
    <xf numFmtId="167" fontId="7" fillId="0" borderId="23" xfId="2" applyNumberFormat="1" applyFont="1" applyBorder="1" applyAlignment="1"/>
    <xf numFmtId="167" fontId="7" fillId="0" borderId="23" xfId="2" applyNumberFormat="1" applyFont="1" applyBorder="1" applyAlignment="1">
      <alignment vertical="center"/>
    </xf>
    <xf numFmtId="167" fontId="23" fillId="0" borderId="23" xfId="2" applyNumberFormat="1" applyFont="1" applyBorder="1" applyAlignment="1"/>
    <xf numFmtId="167" fontId="4" fillId="0" borderId="23" xfId="2" applyNumberFormat="1" applyFont="1" applyBorder="1" applyAlignment="1">
      <alignment vertical="center"/>
    </xf>
  </cellXfs>
  <cellStyles count="3">
    <cellStyle name="Hypertextové prepojenie" xfId="1" builtinId="8"/>
    <cellStyle name="Normálne" xfId="0" builtinId="0" customBuiltin="1"/>
    <cellStyle name="Normálne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01%20-%20Viac&#250;&#269;elov&#233;%20ihrisko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01%20-%20Viac&#250;&#269;elov&#233;%20ihrisk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112 - Stavebná časť"/>
      <sheetName val="0113 - Oplotenie"/>
      <sheetName val="02 - Rekonštrukcia nevyuž..."/>
      <sheetName val="022 - rekonštrukcia objek..."/>
      <sheetName val="023 - rekonštrukcia objek..."/>
      <sheetName val="024 - rekonštrukcia objek..."/>
      <sheetName val="025 - rekonštrukcia objek..."/>
      <sheetName val="026 - rekonštrukcia objek..."/>
    </sheetNames>
    <sheetDataSet>
      <sheetData sheetId="0"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VV - elektro - VV - elektro"/>
    </sheetNames>
    <sheetDataSet>
      <sheetData sheetId="0"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3"/>
  <sheetViews>
    <sheetView showGridLines="0" tabSelected="1" workbookViewId="0">
      <pane ySplit="1" topLeftCell="A2" activePane="bottomLeft" state="frozen"/>
      <selection pane="bottomLeft" activeCell="AR2" sqref="AR2:BE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289" t="s">
        <v>7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R2" s="259" t="s">
        <v>8</v>
      </c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282" t="s">
        <v>11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3"/>
      <c r="AS4" s="17" t="s">
        <v>12</v>
      </c>
      <c r="BS4" s="18" t="s">
        <v>9</v>
      </c>
    </row>
    <row r="5" spans="1:73" ht="14.45" customHeight="1">
      <c r="B5" s="22"/>
      <c r="C5" s="24"/>
      <c r="D5" s="25" t="s">
        <v>13</v>
      </c>
      <c r="E5" s="24"/>
      <c r="F5" s="24"/>
      <c r="G5" s="24"/>
      <c r="H5" s="24"/>
      <c r="I5" s="24"/>
      <c r="J5" s="24"/>
      <c r="K5" s="291" t="s">
        <v>14</v>
      </c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4"/>
      <c r="AQ5" s="23"/>
      <c r="BS5" s="18" t="s">
        <v>9</v>
      </c>
    </row>
    <row r="6" spans="1:73" ht="36.950000000000003" customHeight="1">
      <c r="B6" s="22"/>
      <c r="C6" s="24"/>
      <c r="D6" s="27" t="s">
        <v>15</v>
      </c>
      <c r="E6" s="24"/>
      <c r="F6" s="24"/>
      <c r="G6" s="24"/>
      <c r="H6" s="24"/>
      <c r="I6" s="24"/>
      <c r="J6" s="24"/>
      <c r="K6" s="292" t="s">
        <v>558</v>
      </c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4"/>
      <c r="AQ6" s="23"/>
      <c r="BS6" s="18" t="s">
        <v>9</v>
      </c>
    </row>
    <row r="7" spans="1:73" ht="14.45" customHeight="1">
      <c r="B7" s="22"/>
      <c r="C7" s="24"/>
      <c r="D7" s="28" t="s">
        <v>16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17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5" customHeight="1">
      <c r="B8" s="22"/>
      <c r="C8" s="24"/>
      <c r="D8" s="28" t="s">
        <v>18</v>
      </c>
      <c r="E8" s="24"/>
      <c r="F8" s="24"/>
      <c r="G8" s="24"/>
      <c r="H8" s="24"/>
      <c r="I8" s="24"/>
      <c r="J8" s="24"/>
      <c r="K8" s="26" t="s">
        <v>560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20</v>
      </c>
      <c r="AL8" s="24"/>
      <c r="AM8" s="24"/>
      <c r="AN8" s="150">
        <v>43969</v>
      </c>
      <c r="AO8" s="24"/>
      <c r="AP8" s="24"/>
      <c r="AQ8" s="23"/>
      <c r="BS8" s="18" t="s">
        <v>9</v>
      </c>
    </row>
    <row r="9" spans="1:73" ht="14.45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>
      <c r="B10" s="22"/>
      <c r="C10" s="24"/>
      <c r="D10" s="28" t="s">
        <v>21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22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399999999999999" customHeight="1">
      <c r="B11" s="22"/>
      <c r="C11" s="24"/>
      <c r="D11" s="24"/>
      <c r="E11" s="26" t="s">
        <v>19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23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>
      <c r="B13" s="22"/>
      <c r="C13" s="24"/>
      <c r="D13" s="28" t="s">
        <v>24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22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ht="15">
      <c r="B14" s="22"/>
      <c r="C14" s="24"/>
      <c r="D14" s="24"/>
      <c r="E14" s="26" t="s">
        <v>19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23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5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>
      <c r="B16" s="22"/>
      <c r="C16" s="24"/>
      <c r="D16" s="28" t="s">
        <v>25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22</v>
      </c>
      <c r="AL16" s="24"/>
      <c r="AM16" s="24"/>
      <c r="AN16" s="26" t="s">
        <v>5</v>
      </c>
      <c r="AO16" s="24"/>
      <c r="AP16" s="24"/>
      <c r="AQ16" s="23"/>
      <c r="BS16" s="18" t="s">
        <v>6</v>
      </c>
    </row>
    <row r="17" spans="2:71" ht="18.399999999999999" customHeight="1">
      <c r="B17" s="22"/>
      <c r="C17" s="24"/>
      <c r="D17" s="24"/>
      <c r="E17" s="26" t="s">
        <v>19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23</v>
      </c>
      <c r="AL17" s="24"/>
      <c r="AM17" s="24"/>
      <c r="AN17" s="26" t="s">
        <v>5</v>
      </c>
      <c r="AO17" s="24"/>
      <c r="AP17" s="24"/>
      <c r="AQ17" s="23"/>
      <c r="BS17" s="18" t="s">
        <v>26</v>
      </c>
    </row>
    <row r="18" spans="2:71" ht="6.95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27</v>
      </c>
    </row>
    <row r="19" spans="2:71" ht="14.45" customHeight="1">
      <c r="B19" s="22"/>
      <c r="C19" s="24"/>
      <c r="D19" s="28" t="s">
        <v>28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22</v>
      </c>
      <c r="AL19" s="24"/>
      <c r="AM19" s="24"/>
      <c r="AN19" s="26" t="s">
        <v>5</v>
      </c>
      <c r="AO19" s="24"/>
      <c r="AP19" s="24"/>
      <c r="AQ19" s="23"/>
      <c r="BS19" s="18" t="s">
        <v>27</v>
      </c>
    </row>
    <row r="20" spans="2:71" ht="18.399999999999999" customHeight="1">
      <c r="B20" s="22"/>
      <c r="C20" s="24"/>
      <c r="D20" s="24"/>
      <c r="E20" s="26" t="s">
        <v>19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23</v>
      </c>
      <c r="AL20" s="24"/>
      <c r="AM20" s="24"/>
      <c r="AN20" s="26" t="s">
        <v>5</v>
      </c>
      <c r="AO20" s="24"/>
      <c r="AP20" s="24"/>
      <c r="AQ20" s="23"/>
    </row>
    <row r="21" spans="2:71" ht="6.95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>
      <c r="B22" s="22"/>
      <c r="C22" s="24"/>
      <c r="D22" s="28" t="s">
        <v>29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293" t="s">
        <v>5</v>
      </c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4"/>
      <c r="AP23" s="24"/>
      <c r="AQ23" s="23"/>
    </row>
    <row r="24" spans="2:71" ht="6.95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>
      <c r="B26" s="22"/>
      <c r="C26" s="24"/>
      <c r="D26" s="30" t="s">
        <v>30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63">
        <f>ROUND(AG87,2)</f>
        <v>0</v>
      </c>
      <c r="AL26" s="264"/>
      <c r="AM26" s="264"/>
      <c r="AN26" s="264"/>
      <c r="AO26" s="264"/>
      <c r="AP26" s="24"/>
      <c r="AQ26" s="23"/>
    </row>
    <row r="27" spans="2:71" ht="14.45" customHeight="1">
      <c r="B27" s="22"/>
      <c r="C27" s="24"/>
      <c r="D27" s="30" t="s">
        <v>31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63">
        <f>ROUND(AG90,2)</f>
        <v>0</v>
      </c>
      <c r="AL27" s="263"/>
      <c r="AM27" s="263"/>
      <c r="AN27" s="263"/>
      <c r="AO27" s="263"/>
      <c r="AP27" s="24"/>
      <c r="AQ27" s="23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32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65">
        <f>ROUND(AK26+AK27,2)</f>
        <v>0</v>
      </c>
      <c r="AL29" s="266"/>
      <c r="AM29" s="266"/>
      <c r="AN29" s="266"/>
      <c r="AO29" s="266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33</v>
      </c>
      <c r="E31" s="37"/>
      <c r="F31" s="38" t="s">
        <v>34</v>
      </c>
      <c r="G31" s="37"/>
      <c r="H31" s="37"/>
      <c r="I31" s="37"/>
      <c r="J31" s="37"/>
      <c r="K31" s="37"/>
      <c r="L31" s="286">
        <v>0.2</v>
      </c>
      <c r="M31" s="287"/>
      <c r="N31" s="287"/>
      <c r="O31" s="287"/>
      <c r="P31" s="37"/>
      <c r="Q31" s="37"/>
      <c r="R31" s="37"/>
      <c r="S31" s="37"/>
      <c r="T31" s="40" t="s">
        <v>35</v>
      </c>
      <c r="U31" s="37"/>
      <c r="V31" s="37"/>
      <c r="W31" s="288">
        <f>ROUND(AZ87+SUM(CD91),2)</f>
        <v>0</v>
      </c>
      <c r="X31" s="287"/>
      <c r="Y31" s="287"/>
      <c r="Z31" s="287"/>
      <c r="AA31" s="287"/>
      <c r="AB31" s="287"/>
      <c r="AC31" s="287"/>
      <c r="AD31" s="287"/>
      <c r="AE31" s="287"/>
      <c r="AF31" s="37"/>
      <c r="AG31" s="37"/>
      <c r="AH31" s="37"/>
      <c r="AI31" s="37"/>
      <c r="AJ31" s="37"/>
      <c r="AK31" s="288">
        <f>ROUND(AV87+SUM(BY91),2)</f>
        <v>0</v>
      </c>
      <c r="AL31" s="287"/>
      <c r="AM31" s="287"/>
      <c r="AN31" s="287"/>
      <c r="AO31" s="287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36</v>
      </c>
      <c r="G32" s="37"/>
      <c r="H32" s="37"/>
      <c r="I32" s="37"/>
      <c r="J32" s="37"/>
      <c r="K32" s="37"/>
      <c r="L32" s="286">
        <v>0.2</v>
      </c>
      <c r="M32" s="287"/>
      <c r="N32" s="287"/>
      <c r="O32" s="287"/>
      <c r="P32" s="37"/>
      <c r="Q32" s="37"/>
      <c r="R32" s="37"/>
      <c r="S32" s="37"/>
      <c r="T32" s="40" t="s">
        <v>35</v>
      </c>
      <c r="U32" s="37"/>
      <c r="V32" s="37"/>
      <c r="W32" s="288">
        <f>ROUND(BA87+SUM(CE91),2)</f>
        <v>0</v>
      </c>
      <c r="X32" s="287"/>
      <c r="Y32" s="287"/>
      <c r="Z32" s="287"/>
      <c r="AA32" s="287"/>
      <c r="AB32" s="287"/>
      <c r="AC32" s="287"/>
      <c r="AD32" s="287"/>
      <c r="AE32" s="287"/>
      <c r="AF32" s="37"/>
      <c r="AG32" s="37"/>
      <c r="AH32" s="37"/>
      <c r="AI32" s="37"/>
      <c r="AJ32" s="37"/>
      <c r="AK32" s="288">
        <f>ROUND(AW87+SUM(BZ91),2)</f>
        <v>0</v>
      </c>
      <c r="AL32" s="287"/>
      <c r="AM32" s="287"/>
      <c r="AN32" s="287"/>
      <c r="AO32" s="287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37</v>
      </c>
      <c r="G33" s="37"/>
      <c r="H33" s="37"/>
      <c r="I33" s="37"/>
      <c r="J33" s="37"/>
      <c r="K33" s="37"/>
      <c r="L33" s="286">
        <v>0.2</v>
      </c>
      <c r="M33" s="287"/>
      <c r="N33" s="287"/>
      <c r="O33" s="287"/>
      <c r="P33" s="37"/>
      <c r="Q33" s="37"/>
      <c r="R33" s="37"/>
      <c r="S33" s="37"/>
      <c r="T33" s="40" t="s">
        <v>35</v>
      </c>
      <c r="U33" s="37"/>
      <c r="V33" s="37"/>
      <c r="W33" s="288">
        <f>ROUND(BB87+SUM(CF91),2)</f>
        <v>0</v>
      </c>
      <c r="X33" s="287"/>
      <c r="Y33" s="287"/>
      <c r="Z33" s="287"/>
      <c r="AA33" s="287"/>
      <c r="AB33" s="287"/>
      <c r="AC33" s="287"/>
      <c r="AD33" s="287"/>
      <c r="AE33" s="287"/>
      <c r="AF33" s="37"/>
      <c r="AG33" s="37"/>
      <c r="AH33" s="37"/>
      <c r="AI33" s="37"/>
      <c r="AJ33" s="37"/>
      <c r="AK33" s="288">
        <v>0</v>
      </c>
      <c r="AL33" s="287"/>
      <c r="AM33" s="287"/>
      <c r="AN33" s="287"/>
      <c r="AO33" s="287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38</v>
      </c>
      <c r="G34" s="37"/>
      <c r="H34" s="37"/>
      <c r="I34" s="37"/>
      <c r="J34" s="37"/>
      <c r="K34" s="37"/>
      <c r="L34" s="286">
        <v>0.2</v>
      </c>
      <c r="M34" s="287"/>
      <c r="N34" s="287"/>
      <c r="O34" s="287"/>
      <c r="P34" s="37"/>
      <c r="Q34" s="37"/>
      <c r="R34" s="37"/>
      <c r="S34" s="37"/>
      <c r="T34" s="40" t="s">
        <v>35</v>
      </c>
      <c r="U34" s="37"/>
      <c r="V34" s="37"/>
      <c r="W34" s="288">
        <f>ROUND(BC87+SUM(CG91),2)</f>
        <v>0</v>
      </c>
      <c r="X34" s="287"/>
      <c r="Y34" s="287"/>
      <c r="Z34" s="287"/>
      <c r="AA34" s="287"/>
      <c r="AB34" s="287"/>
      <c r="AC34" s="287"/>
      <c r="AD34" s="287"/>
      <c r="AE34" s="287"/>
      <c r="AF34" s="37"/>
      <c r="AG34" s="37"/>
      <c r="AH34" s="37"/>
      <c r="AI34" s="37"/>
      <c r="AJ34" s="37"/>
      <c r="AK34" s="288">
        <v>0</v>
      </c>
      <c r="AL34" s="287"/>
      <c r="AM34" s="287"/>
      <c r="AN34" s="287"/>
      <c r="AO34" s="287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39</v>
      </c>
      <c r="G35" s="37"/>
      <c r="H35" s="37"/>
      <c r="I35" s="37"/>
      <c r="J35" s="37"/>
      <c r="K35" s="37"/>
      <c r="L35" s="286">
        <v>0</v>
      </c>
      <c r="M35" s="287"/>
      <c r="N35" s="287"/>
      <c r="O35" s="287"/>
      <c r="P35" s="37"/>
      <c r="Q35" s="37"/>
      <c r="R35" s="37"/>
      <c r="S35" s="37"/>
      <c r="T35" s="40" t="s">
        <v>35</v>
      </c>
      <c r="U35" s="37"/>
      <c r="V35" s="37"/>
      <c r="W35" s="288">
        <f>ROUND(BD87+SUM(CH91),2)</f>
        <v>0</v>
      </c>
      <c r="X35" s="287"/>
      <c r="Y35" s="287"/>
      <c r="Z35" s="287"/>
      <c r="AA35" s="287"/>
      <c r="AB35" s="287"/>
      <c r="AC35" s="287"/>
      <c r="AD35" s="287"/>
      <c r="AE35" s="287"/>
      <c r="AF35" s="37"/>
      <c r="AG35" s="37"/>
      <c r="AH35" s="37"/>
      <c r="AI35" s="37"/>
      <c r="AJ35" s="37"/>
      <c r="AK35" s="288">
        <v>0</v>
      </c>
      <c r="AL35" s="287"/>
      <c r="AM35" s="287"/>
      <c r="AN35" s="287"/>
      <c r="AO35" s="287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41</v>
      </c>
      <c r="U37" s="44"/>
      <c r="V37" s="44"/>
      <c r="W37" s="44"/>
      <c r="X37" s="278" t="s">
        <v>42</v>
      </c>
      <c r="Y37" s="279"/>
      <c r="Z37" s="279"/>
      <c r="AA37" s="279"/>
      <c r="AB37" s="279"/>
      <c r="AC37" s="44"/>
      <c r="AD37" s="44"/>
      <c r="AE37" s="44"/>
      <c r="AF37" s="44"/>
      <c r="AG37" s="44"/>
      <c r="AH37" s="44"/>
      <c r="AI37" s="44"/>
      <c r="AJ37" s="44"/>
      <c r="AK37" s="280">
        <f>SUM(AK29:AK35)</f>
        <v>0</v>
      </c>
      <c r="AL37" s="279"/>
      <c r="AM37" s="279"/>
      <c r="AN37" s="279"/>
      <c r="AO37" s="281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>
      <c r="B49" s="31"/>
      <c r="C49" s="32"/>
      <c r="D49" s="46" t="s">
        <v>43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44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>
      <c r="B58" s="31"/>
      <c r="C58" s="32"/>
      <c r="D58" s="51" t="s">
        <v>45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46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45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46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>
      <c r="B60" s="31"/>
      <c r="C60" s="32"/>
      <c r="D60" s="46" t="s">
        <v>47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48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>
      <c r="B69" s="31"/>
      <c r="C69" s="32"/>
      <c r="D69" s="51" t="s">
        <v>45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46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45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46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282" t="s">
        <v>49</v>
      </c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3"/>
      <c r="AP76" s="283"/>
      <c r="AQ76" s="33"/>
    </row>
    <row r="77" spans="2:43" s="3" customFormat="1" ht="14.45" customHeight="1">
      <c r="B77" s="61"/>
      <c r="C77" s="28" t="s">
        <v>13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IMPORT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15</v>
      </c>
      <c r="D78" s="66"/>
      <c r="E78" s="66"/>
      <c r="F78" s="66"/>
      <c r="G78" s="66"/>
      <c r="H78" s="66"/>
      <c r="I78" s="66"/>
      <c r="J78" s="66"/>
      <c r="K78" s="66"/>
      <c r="L78" s="284" t="str">
        <f>K6</f>
        <v>Rekonštrukcia nevyužívaného objektu v obci na podnikateľskú činnosť</v>
      </c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285"/>
      <c r="AM78" s="285"/>
      <c r="AN78" s="285"/>
      <c r="AO78" s="285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18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Dolné Plachtince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20</v>
      </c>
      <c r="AJ80" s="32"/>
      <c r="AK80" s="32"/>
      <c r="AL80" s="32"/>
      <c r="AM80" s="151" t="s">
        <v>561</v>
      </c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21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 xml:space="preserve"> 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25</v>
      </c>
      <c r="AJ82" s="32"/>
      <c r="AK82" s="32"/>
      <c r="AL82" s="32"/>
      <c r="AM82" s="273" t="str">
        <f>IF(E17="","",E17)</f>
        <v xml:space="preserve"> </v>
      </c>
      <c r="AN82" s="273"/>
      <c r="AO82" s="273"/>
      <c r="AP82" s="273"/>
      <c r="AQ82" s="33"/>
      <c r="AS82" s="269" t="s">
        <v>50</v>
      </c>
      <c r="AT82" s="270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24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28</v>
      </c>
      <c r="AJ83" s="32"/>
      <c r="AK83" s="32"/>
      <c r="AL83" s="32"/>
      <c r="AM83" s="273" t="str">
        <f>IF(E20="","",E20)</f>
        <v xml:space="preserve"> </v>
      </c>
      <c r="AN83" s="273"/>
      <c r="AO83" s="273"/>
      <c r="AP83" s="273"/>
      <c r="AQ83" s="33"/>
      <c r="AS83" s="271"/>
      <c r="AT83" s="272"/>
      <c r="AU83" s="32"/>
      <c r="AV83" s="32"/>
      <c r="AW83" s="32"/>
      <c r="AX83" s="32"/>
      <c r="AY83" s="32"/>
      <c r="AZ83" s="32"/>
      <c r="BA83" s="32"/>
      <c r="BB83" s="32"/>
      <c r="BC83" s="32"/>
      <c r="BD83" s="69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71"/>
      <c r="AT84" s="272"/>
      <c r="AU84" s="32"/>
      <c r="AV84" s="32"/>
      <c r="AW84" s="32"/>
      <c r="AX84" s="32"/>
      <c r="AY84" s="32"/>
      <c r="AZ84" s="32"/>
      <c r="BA84" s="32"/>
      <c r="BB84" s="32"/>
      <c r="BC84" s="32"/>
      <c r="BD84" s="69"/>
    </row>
    <row r="85" spans="1:76" s="1" customFormat="1" ht="29.25" customHeight="1">
      <c r="B85" s="31"/>
      <c r="C85" s="274" t="s">
        <v>51</v>
      </c>
      <c r="D85" s="275"/>
      <c r="E85" s="275"/>
      <c r="F85" s="275"/>
      <c r="G85" s="275"/>
      <c r="H85" s="70"/>
      <c r="I85" s="276" t="s">
        <v>52</v>
      </c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6" t="s">
        <v>53</v>
      </c>
      <c r="AH85" s="275"/>
      <c r="AI85" s="275"/>
      <c r="AJ85" s="275"/>
      <c r="AK85" s="275"/>
      <c r="AL85" s="275"/>
      <c r="AM85" s="275"/>
      <c r="AN85" s="276" t="s">
        <v>54</v>
      </c>
      <c r="AO85" s="275"/>
      <c r="AP85" s="277"/>
      <c r="AQ85" s="33"/>
      <c r="AS85" s="71" t="s">
        <v>55</v>
      </c>
      <c r="AT85" s="72" t="s">
        <v>56</v>
      </c>
      <c r="AU85" s="72" t="s">
        <v>57</v>
      </c>
      <c r="AV85" s="72" t="s">
        <v>58</v>
      </c>
      <c r="AW85" s="72" t="s">
        <v>59</v>
      </c>
      <c r="AX85" s="72" t="s">
        <v>60</v>
      </c>
      <c r="AY85" s="72" t="s">
        <v>61</v>
      </c>
      <c r="AZ85" s="72" t="s">
        <v>62</v>
      </c>
      <c r="BA85" s="72" t="s">
        <v>63</v>
      </c>
      <c r="BB85" s="72" t="s">
        <v>64</v>
      </c>
      <c r="BC85" s="72" t="s">
        <v>65</v>
      </c>
      <c r="BD85" s="73" t="s">
        <v>66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4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5" t="s">
        <v>67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268">
        <f>ROUND(AG88,2)</f>
        <v>0</v>
      </c>
      <c r="AH87" s="268"/>
      <c r="AI87" s="268"/>
      <c r="AJ87" s="268"/>
      <c r="AK87" s="268"/>
      <c r="AL87" s="268"/>
      <c r="AM87" s="268"/>
      <c r="AN87" s="257">
        <f>SUM(AG87,AT87)</f>
        <v>0</v>
      </c>
      <c r="AO87" s="257"/>
      <c r="AP87" s="257"/>
      <c r="AQ87" s="67"/>
      <c r="AS87" s="77">
        <f>ROUND(AS88,2)</f>
        <v>0</v>
      </c>
      <c r="AT87" s="78">
        <f>ROUND(SUM(AV87:AW87),2)</f>
        <v>0</v>
      </c>
      <c r="AU87" s="79">
        <f>ROUND(AU88,5)</f>
        <v>0</v>
      </c>
      <c r="AV87" s="78">
        <f>ROUND(AZ87*L31,2)</f>
        <v>0</v>
      </c>
      <c r="AW87" s="78">
        <f>ROUND(BA87*L32,2)</f>
        <v>0</v>
      </c>
      <c r="AX87" s="78">
        <f>ROUND(BB87*L31,2)</f>
        <v>0</v>
      </c>
      <c r="AY87" s="78">
        <f>ROUND(BC87*L32,2)</f>
        <v>0</v>
      </c>
      <c r="AZ87" s="78">
        <f>ROUND(AZ88,2)</f>
        <v>0</v>
      </c>
      <c r="BA87" s="78">
        <f>ROUND(BA88,2)</f>
        <v>0</v>
      </c>
      <c r="BB87" s="78">
        <f>ROUND(BB88,2)</f>
        <v>0</v>
      </c>
      <c r="BC87" s="78">
        <f>ROUND(BC88,2)</f>
        <v>0</v>
      </c>
      <c r="BD87" s="80">
        <f>ROUND(BD88,2)</f>
        <v>0</v>
      </c>
      <c r="BS87" s="81" t="s">
        <v>68</v>
      </c>
      <c r="BT87" s="81" t="s">
        <v>69</v>
      </c>
      <c r="BU87" s="82" t="s">
        <v>70</v>
      </c>
      <c r="BV87" s="81" t="s">
        <v>14</v>
      </c>
      <c r="BW87" s="81" t="s">
        <v>71</v>
      </c>
      <c r="BX87" s="81" t="s">
        <v>72</v>
      </c>
    </row>
    <row r="88" spans="1:76" s="5" customFormat="1" ht="63" customHeight="1">
      <c r="A88" s="83" t="s">
        <v>73</v>
      </c>
      <c r="B88" s="84"/>
      <c r="C88" s="85"/>
      <c r="D88" s="267" t="s">
        <v>74</v>
      </c>
      <c r="E88" s="267"/>
      <c r="F88" s="267"/>
      <c r="G88" s="267"/>
      <c r="H88" s="267"/>
      <c r="I88" s="86"/>
      <c r="J88" s="267" t="s">
        <v>75</v>
      </c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1">
        <f>'2. Rozpočet - štanda - 2....'!M30</f>
        <v>0</v>
      </c>
      <c r="AH88" s="262"/>
      <c r="AI88" s="262"/>
      <c r="AJ88" s="262"/>
      <c r="AK88" s="262"/>
      <c r="AL88" s="262"/>
      <c r="AM88" s="262"/>
      <c r="AN88" s="261">
        <f>SUM(AG88,AT88)</f>
        <v>0</v>
      </c>
      <c r="AO88" s="262"/>
      <c r="AP88" s="262"/>
      <c r="AQ88" s="87"/>
      <c r="AS88" s="88">
        <f>'2. Rozpočet - štanda - 2....'!M28</f>
        <v>0</v>
      </c>
      <c r="AT88" s="89">
        <f>ROUND(SUM(AV88:AW88),2)</f>
        <v>0</v>
      </c>
      <c r="AU88" s="90">
        <f>'2. Rozpočet - štanda - 2....'!W125</f>
        <v>0</v>
      </c>
      <c r="AV88" s="89">
        <f>'2. Rozpočet - štanda - 2....'!M32</f>
        <v>0</v>
      </c>
      <c r="AW88" s="89">
        <f>'2. Rozpočet - štanda - 2....'!M33</f>
        <v>0</v>
      </c>
      <c r="AX88" s="89">
        <f>'2. Rozpočet - štanda - 2....'!M34</f>
        <v>0</v>
      </c>
      <c r="AY88" s="89">
        <f>'2. Rozpočet - štanda - 2....'!M35</f>
        <v>0</v>
      </c>
      <c r="AZ88" s="89">
        <f>'2. Rozpočet - štanda - 2....'!H32</f>
        <v>0</v>
      </c>
      <c r="BA88" s="89">
        <f>'2. Rozpočet - štanda - 2....'!H33</f>
        <v>0</v>
      </c>
      <c r="BB88" s="89">
        <f>'2. Rozpočet - štanda - 2....'!H34</f>
        <v>0</v>
      </c>
      <c r="BC88" s="89">
        <f>'2. Rozpočet - štanda - 2....'!H35</f>
        <v>0</v>
      </c>
      <c r="BD88" s="91">
        <f>'2. Rozpočet - štanda - 2....'!H36</f>
        <v>0</v>
      </c>
      <c r="BT88" s="92" t="s">
        <v>76</v>
      </c>
      <c r="BV88" s="92" t="s">
        <v>14</v>
      </c>
      <c r="BW88" s="92" t="s">
        <v>77</v>
      </c>
      <c r="BX88" s="92" t="s">
        <v>71</v>
      </c>
    </row>
    <row r="89" spans="1:76">
      <c r="B89" s="22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3"/>
    </row>
    <row r="90" spans="1:76" s="1" customFormat="1" ht="30" customHeight="1">
      <c r="B90" s="31"/>
      <c r="C90" s="75" t="s">
        <v>78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257">
        <v>0</v>
      </c>
      <c r="AH90" s="257"/>
      <c r="AI90" s="257"/>
      <c r="AJ90" s="257"/>
      <c r="AK90" s="257"/>
      <c r="AL90" s="257"/>
      <c r="AM90" s="257"/>
      <c r="AN90" s="257">
        <v>0</v>
      </c>
      <c r="AO90" s="257"/>
      <c r="AP90" s="257"/>
      <c r="AQ90" s="33"/>
      <c r="AS90" s="71" t="s">
        <v>79</v>
      </c>
      <c r="AT90" s="72" t="s">
        <v>80</v>
      </c>
      <c r="AU90" s="72" t="s">
        <v>33</v>
      </c>
      <c r="AV90" s="73" t="s">
        <v>56</v>
      </c>
    </row>
    <row r="91" spans="1:76" s="1" customFormat="1" ht="10.9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3"/>
      <c r="AS91" s="93"/>
      <c r="AT91" s="52"/>
      <c r="AU91" s="52"/>
      <c r="AV91" s="54"/>
    </row>
    <row r="92" spans="1:76" s="1" customFormat="1" ht="30" customHeight="1">
      <c r="B92" s="31"/>
      <c r="C92" s="94" t="s">
        <v>81</v>
      </c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258">
        <f>ROUND(AG87+AG90,2)</f>
        <v>0</v>
      </c>
      <c r="AH92" s="258"/>
      <c r="AI92" s="258"/>
      <c r="AJ92" s="258"/>
      <c r="AK92" s="258"/>
      <c r="AL92" s="258"/>
      <c r="AM92" s="258"/>
      <c r="AN92" s="258">
        <f>AN87+AN90</f>
        <v>0</v>
      </c>
      <c r="AO92" s="258"/>
      <c r="AP92" s="258"/>
      <c r="AQ92" s="33"/>
    </row>
    <row r="93" spans="1:76" s="1" customFormat="1" ht="6.95" customHeight="1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7"/>
    </row>
  </sheetData>
  <mergeCells count="45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</mergeCells>
  <hyperlinks>
    <hyperlink ref="K1:S1" location="C2" display="1) Súhrnný list stavby"/>
    <hyperlink ref="W1:AF1" location="C87" display="2) Rekapitulácia objektov"/>
    <hyperlink ref="A88" location="'2. Rozpočet - štanda - 2.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63"/>
  <sheetViews>
    <sheetView showGridLines="0" zoomScaleNormal="100" workbookViewId="0">
      <pane ySplit="1" topLeftCell="A112" activePane="bottomLeft" state="frozen"/>
      <selection pane="bottomLeft" activeCell="A112" sqref="A11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96"/>
      <c r="B1" s="11"/>
      <c r="C1" s="11"/>
      <c r="D1" s="12" t="s">
        <v>1</v>
      </c>
      <c r="E1" s="11"/>
      <c r="F1" s="13" t="s">
        <v>82</v>
      </c>
      <c r="G1" s="13"/>
      <c r="H1" s="294" t="s">
        <v>83</v>
      </c>
      <c r="I1" s="294"/>
      <c r="J1" s="294"/>
      <c r="K1" s="294"/>
      <c r="L1" s="13" t="s">
        <v>84</v>
      </c>
      <c r="M1" s="11"/>
      <c r="N1" s="11"/>
      <c r="O1" s="12" t="s">
        <v>85</v>
      </c>
      <c r="P1" s="11"/>
      <c r="Q1" s="11"/>
      <c r="R1" s="11"/>
      <c r="S1" s="13" t="s">
        <v>86</v>
      </c>
      <c r="T1" s="13"/>
      <c r="U1" s="96"/>
      <c r="V1" s="96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89" t="s">
        <v>7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S2" s="259" t="s">
        <v>8</v>
      </c>
      <c r="T2" s="260"/>
      <c r="U2" s="260"/>
      <c r="V2" s="260"/>
      <c r="W2" s="260"/>
      <c r="X2" s="260"/>
      <c r="Y2" s="260"/>
      <c r="Z2" s="260"/>
      <c r="AA2" s="260"/>
      <c r="AB2" s="260"/>
      <c r="AC2" s="260"/>
      <c r="AT2" s="18" t="s">
        <v>77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69</v>
      </c>
    </row>
    <row r="4" spans="1:66" ht="36.950000000000003" customHeight="1">
      <c r="B4" s="22"/>
      <c r="C4" s="282" t="s">
        <v>87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15</v>
      </c>
      <c r="E6" s="24"/>
      <c r="F6" s="310" t="str">
        <f>'Rekapitulácia stavby'!K6</f>
        <v>Rekonštrukcia nevyužívaného objektu v obci na podnikateľskú činnosť</v>
      </c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24"/>
      <c r="R6" s="23"/>
    </row>
    <row r="7" spans="1:66" s="1" customFormat="1" ht="32.85" customHeight="1">
      <c r="B7" s="31"/>
      <c r="C7" s="32"/>
      <c r="D7" s="27" t="s">
        <v>88</v>
      </c>
      <c r="E7" s="32"/>
      <c r="F7" s="292" t="s">
        <v>559</v>
      </c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560</v>
      </c>
      <c r="G9" s="32"/>
      <c r="H9" s="32"/>
      <c r="I9" s="32"/>
      <c r="J9" s="32"/>
      <c r="K9" s="32"/>
      <c r="L9" s="32"/>
      <c r="M9" s="28" t="s">
        <v>20</v>
      </c>
      <c r="N9" s="32"/>
      <c r="O9" s="312">
        <v>43969</v>
      </c>
      <c r="P9" s="312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291" t="str">
        <f>IF('Rekapitulácia stavby'!AN10="","",'Rekapitulácia stavby'!AN10)</f>
        <v/>
      </c>
      <c r="P11" s="291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IF('Rekapitulácia stavby'!E11="","",'Rekapitulácia stavby'!E11)</f>
        <v xml:space="preserve"> </v>
      </c>
      <c r="F12" s="32"/>
      <c r="G12" s="32"/>
      <c r="H12" s="32"/>
      <c r="I12" s="32"/>
      <c r="J12" s="32"/>
      <c r="K12" s="32"/>
      <c r="L12" s="32"/>
      <c r="M12" s="28" t="s">
        <v>23</v>
      </c>
      <c r="N12" s="32"/>
      <c r="O12" s="291" t="str">
        <f>IF('Rekapitulácia stavby'!AN11="","",'Rekapitulácia stavby'!AN11)</f>
        <v/>
      </c>
      <c r="P12" s="291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24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291" t="str">
        <f>IF('Rekapitulácia stavby'!AN13="","",'Rekapitulácia stavby'!AN13)</f>
        <v/>
      </c>
      <c r="P14" s="291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23</v>
      </c>
      <c r="N15" s="32"/>
      <c r="O15" s="291" t="str">
        <f>IF('Rekapitulácia stavby'!AN14="","",'Rekapitulácia stavby'!AN14)</f>
        <v/>
      </c>
      <c r="P15" s="291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25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291" t="str">
        <f>IF('Rekapitulácia stavby'!AN16="","",'Rekapitulácia stavby'!AN16)</f>
        <v/>
      </c>
      <c r="P17" s="291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23</v>
      </c>
      <c r="N18" s="32"/>
      <c r="O18" s="291" t="str">
        <f>IF('Rekapitulácia stavby'!AN17="","",'Rekapitulácia stavby'!AN17)</f>
        <v/>
      </c>
      <c r="P18" s="291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291" t="str">
        <f>IF('Rekapitulácia stavby'!AN19="","",'Rekapitulácia stavby'!AN19)</f>
        <v/>
      </c>
      <c r="P20" s="291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23</v>
      </c>
      <c r="N21" s="32"/>
      <c r="O21" s="291" t="str">
        <f>IF('Rekapitulácia stavby'!AN20="","",'Rekapitulácia stavby'!AN20)</f>
        <v/>
      </c>
      <c r="P21" s="291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293" t="s">
        <v>5</v>
      </c>
      <c r="F24" s="293"/>
      <c r="G24" s="293"/>
      <c r="H24" s="293"/>
      <c r="I24" s="293"/>
      <c r="J24" s="293"/>
      <c r="K24" s="293"/>
      <c r="L24" s="293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97" t="s">
        <v>89</v>
      </c>
      <c r="E27" s="32"/>
      <c r="F27" s="32"/>
      <c r="G27" s="32"/>
      <c r="H27" s="32"/>
      <c r="I27" s="32"/>
      <c r="J27" s="32"/>
      <c r="K27" s="32"/>
      <c r="L27" s="32"/>
      <c r="M27" s="263">
        <f>N88</f>
        <v>0</v>
      </c>
      <c r="N27" s="263"/>
      <c r="O27" s="263"/>
      <c r="P27" s="263"/>
      <c r="Q27" s="32"/>
      <c r="R27" s="33"/>
    </row>
    <row r="28" spans="2:18" s="1" customFormat="1" ht="14.45" customHeight="1">
      <c r="B28" s="31"/>
      <c r="C28" s="32"/>
      <c r="D28" s="30" t="s">
        <v>90</v>
      </c>
      <c r="E28" s="32"/>
      <c r="F28" s="32"/>
      <c r="G28" s="32"/>
      <c r="H28" s="32"/>
      <c r="I28" s="32"/>
      <c r="J28" s="32"/>
      <c r="K28" s="32"/>
      <c r="L28" s="32"/>
      <c r="M28" s="263">
        <f>N106</f>
        <v>0</v>
      </c>
      <c r="N28" s="263"/>
      <c r="O28" s="263"/>
      <c r="P28" s="263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98" t="s">
        <v>32</v>
      </c>
      <c r="E30" s="32"/>
      <c r="F30" s="32"/>
      <c r="G30" s="32"/>
      <c r="H30" s="32"/>
      <c r="I30" s="32"/>
      <c r="J30" s="32"/>
      <c r="K30" s="32"/>
      <c r="L30" s="32"/>
      <c r="M30" s="326">
        <f>ROUND(M27+M28,2)</f>
        <v>0</v>
      </c>
      <c r="N30" s="309"/>
      <c r="O30" s="309"/>
      <c r="P30" s="309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99" t="s">
        <v>35</v>
      </c>
      <c r="H32" s="323">
        <f>ROUND((SUM(BE106:BE107)+SUM(BE125:BE262)), 2)</f>
        <v>0</v>
      </c>
      <c r="I32" s="309"/>
      <c r="J32" s="309"/>
      <c r="K32" s="32"/>
      <c r="L32" s="32"/>
      <c r="M32" s="323">
        <f>ROUND(ROUND((SUM(BE106:BE107)+SUM(BE125:BE262)), 2)*F32, 2)</f>
        <v>0</v>
      </c>
      <c r="N32" s="309"/>
      <c r="O32" s="309"/>
      <c r="P32" s="309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99" t="s">
        <v>35</v>
      </c>
      <c r="H33" s="323">
        <f>ROUND((SUM(BF106:BF107)+SUM(BF125:BF262)), 2)</f>
        <v>0</v>
      </c>
      <c r="I33" s="309"/>
      <c r="J33" s="309"/>
      <c r="K33" s="32"/>
      <c r="L33" s="32"/>
      <c r="M33" s="323">
        <f>ROUND(ROUND((SUM(BF106:BF107)+SUM(BF125:BF262)), 2)*F33, 2)</f>
        <v>0</v>
      </c>
      <c r="N33" s="309"/>
      <c r="O33" s="309"/>
      <c r="P33" s="309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99" t="s">
        <v>35</v>
      </c>
      <c r="H34" s="323">
        <f>ROUND((SUM(BG106:BG107)+SUM(BG125:BG262)), 2)</f>
        <v>0</v>
      </c>
      <c r="I34" s="309"/>
      <c r="J34" s="309"/>
      <c r="K34" s="32"/>
      <c r="L34" s="32"/>
      <c r="M34" s="323">
        <v>0</v>
      </c>
      <c r="N34" s="309"/>
      <c r="O34" s="309"/>
      <c r="P34" s="309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99" t="s">
        <v>35</v>
      </c>
      <c r="H35" s="323">
        <f>ROUND((SUM(BH106:BH107)+SUM(BH125:BH262)), 2)</f>
        <v>0</v>
      </c>
      <c r="I35" s="309"/>
      <c r="J35" s="309"/>
      <c r="K35" s="32"/>
      <c r="L35" s="32"/>
      <c r="M35" s="323">
        <v>0</v>
      </c>
      <c r="N35" s="309"/>
      <c r="O35" s="309"/>
      <c r="P35" s="309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99" t="s">
        <v>35</v>
      </c>
      <c r="H36" s="323">
        <f>ROUND((SUM(BI106:BI107)+SUM(BI125:BI262)), 2)</f>
        <v>0</v>
      </c>
      <c r="I36" s="309"/>
      <c r="J36" s="309"/>
      <c r="K36" s="32"/>
      <c r="L36" s="32"/>
      <c r="M36" s="323">
        <v>0</v>
      </c>
      <c r="N36" s="309"/>
      <c r="O36" s="309"/>
      <c r="P36" s="309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5"/>
      <c r="D38" s="100" t="s">
        <v>40</v>
      </c>
      <c r="E38" s="70"/>
      <c r="F38" s="70"/>
      <c r="G38" s="101" t="s">
        <v>41</v>
      </c>
      <c r="H38" s="102" t="s">
        <v>42</v>
      </c>
      <c r="I38" s="70"/>
      <c r="J38" s="70"/>
      <c r="K38" s="70"/>
      <c r="L38" s="324">
        <f>SUM(M30:M36)</f>
        <v>0</v>
      </c>
      <c r="M38" s="324"/>
      <c r="N38" s="324"/>
      <c r="O38" s="324"/>
      <c r="P38" s="325"/>
      <c r="Q38" s="95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82" t="s">
        <v>91</v>
      </c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15</v>
      </c>
      <c r="D78" s="32"/>
      <c r="E78" s="32"/>
      <c r="F78" s="310" t="str">
        <f>F6</f>
        <v>Rekonštrukcia nevyužívaného objektu v obci na podnikateľskú činnosť</v>
      </c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2"/>
      <c r="R78" s="33"/>
    </row>
    <row r="79" spans="2:18" s="1" customFormat="1" ht="36.950000000000003" customHeight="1">
      <c r="B79" s="31"/>
      <c r="C79" s="65" t="s">
        <v>88</v>
      </c>
      <c r="D79" s="32"/>
      <c r="E79" s="32"/>
      <c r="F79" s="284" t="str">
        <f>F7</f>
        <v>Stavebná časť</v>
      </c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Dolné Plachtince</v>
      </c>
      <c r="G81" s="32"/>
      <c r="H81" s="32"/>
      <c r="I81" s="32"/>
      <c r="J81" s="32"/>
      <c r="K81" s="28" t="s">
        <v>20</v>
      </c>
      <c r="L81" s="32"/>
      <c r="M81" s="312">
        <f>IF(O9="","",O9)</f>
        <v>43969</v>
      </c>
      <c r="N81" s="312"/>
      <c r="O81" s="312"/>
      <c r="P81" s="312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 xml:space="preserve"> </v>
      </c>
      <c r="G83" s="32"/>
      <c r="H83" s="32"/>
      <c r="I83" s="32"/>
      <c r="J83" s="32"/>
      <c r="K83" s="28" t="s">
        <v>25</v>
      </c>
      <c r="L83" s="32"/>
      <c r="M83" s="291" t="str">
        <f>E18</f>
        <v xml:space="preserve"> </v>
      </c>
      <c r="N83" s="291"/>
      <c r="O83" s="291"/>
      <c r="P83" s="291"/>
      <c r="Q83" s="291"/>
      <c r="R83" s="33"/>
    </row>
    <row r="84" spans="2:47" s="1" customFormat="1" ht="14.45" customHeight="1">
      <c r="B84" s="31"/>
      <c r="C84" s="28" t="s">
        <v>24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28</v>
      </c>
      <c r="L84" s="32"/>
      <c r="M84" s="291" t="str">
        <f>E21</f>
        <v xml:space="preserve"> </v>
      </c>
      <c r="N84" s="291"/>
      <c r="O84" s="291"/>
      <c r="P84" s="291"/>
      <c r="Q84" s="291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321" t="s">
        <v>92</v>
      </c>
      <c r="D86" s="322"/>
      <c r="E86" s="322"/>
      <c r="F86" s="322"/>
      <c r="G86" s="322"/>
      <c r="H86" s="95"/>
      <c r="I86" s="95"/>
      <c r="J86" s="95"/>
      <c r="K86" s="95"/>
      <c r="L86" s="95"/>
      <c r="M86" s="95"/>
      <c r="N86" s="321" t="s">
        <v>93</v>
      </c>
      <c r="O86" s="322"/>
      <c r="P86" s="322"/>
      <c r="Q86" s="322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3" t="s">
        <v>94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57">
        <f>N125</f>
        <v>0</v>
      </c>
      <c r="O88" s="317"/>
      <c r="P88" s="317"/>
      <c r="Q88" s="317"/>
      <c r="R88" s="33"/>
      <c r="AU88" s="18" t="s">
        <v>95</v>
      </c>
    </row>
    <row r="89" spans="2:47" s="6" customFormat="1" ht="24.95" customHeight="1">
      <c r="B89" s="104"/>
      <c r="C89" s="105"/>
      <c r="D89" s="106" t="s">
        <v>96</v>
      </c>
      <c r="E89" s="105"/>
      <c r="F89" s="105"/>
      <c r="G89" s="105"/>
      <c r="H89" s="105"/>
      <c r="I89" s="105"/>
      <c r="J89" s="105"/>
      <c r="K89" s="105"/>
      <c r="L89" s="105"/>
      <c r="M89" s="105"/>
      <c r="N89" s="319">
        <f>N126</f>
        <v>0</v>
      </c>
      <c r="O89" s="320"/>
      <c r="P89" s="320"/>
      <c r="Q89" s="320"/>
      <c r="R89" s="107"/>
    </row>
    <row r="90" spans="2:47" s="6" customFormat="1" ht="24.95" customHeight="1">
      <c r="B90" s="104"/>
      <c r="C90" s="105"/>
      <c r="D90" s="106" t="s">
        <v>97</v>
      </c>
      <c r="E90" s="105"/>
      <c r="F90" s="105"/>
      <c r="G90" s="105"/>
      <c r="H90" s="105"/>
      <c r="I90" s="105"/>
      <c r="J90" s="105"/>
      <c r="K90" s="105"/>
      <c r="L90" s="105"/>
      <c r="M90" s="105"/>
      <c r="N90" s="319">
        <f>N142</f>
        <v>0</v>
      </c>
      <c r="O90" s="320"/>
      <c r="P90" s="320"/>
      <c r="Q90" s="320"/>
      <c r="R90" s="107"/>
    </row>
    <row r="91" spans="2:47" s="7" customFormat="1" ht="19.899999999999999" customHeight="1">
      <c r="B91" s="108"/>
      <c r="C91" s="109"/>
      <c r="D91" s="110" t="s">
        <v>98</v>
      </c>
      <c r="E91" s="109"/>
      <c r="F91" s="109"/>
      <c r="G91" s="109"/>
      <c r="H91" s="109"/>
      <c r="I91" s="109"/>
      <c r="J91" s="109"/>
      <c r="K91" s="109"/>
      <c r="L91" s="109"/>
      <c r="M91" s="109"/>
      <c r="N91" s="315">
        <f>N143</f>
        <v>0</v>
      </c>
      <c r="O91" s="316"/>
      <c r="P91" s="316"/>
      <c r="Q91" s="316"/>
      <c r="R91" s="111"/>
    </row>
    <row r="92" spans="2:47" s="7" customFormat="1" ht="19.899999999999999" customHeight="1">
      <c r="B92" s="108"/>
      <c r="C92" s="109"/>
      <c r="D92" s="110" t="s">
        <v>99</v>
      </c>
      <c r="E92" s="109"/>
      <c r="F92" s="109"/>
      <c r="G92" s="109"/>
      <c r="H92" s="109"/>
      <c r="I92" s="109"/>
      <c r="J92" s="109"/>
      <c r="K92" s="109"/>
      <c r="L92" s="109"/>
      <c r="M92" s="109"/>
      <c r="N92" s="315">
        <f>N150</f>
        <v>0</v>
      </c>
      <c r="O92" s="316"/>
      <c r="P92" s="316"/>
      <c r="Q92" s="316"/>
      <c r="R92" s="111"/>
    </row>
    <row r="93" spans="2:47" s="7" customFormat="1" ht="19.899999999999999" customHeight="1">
      <c r="B93" s="108"/>
      <c r="C93" s="109"/>
      <c r="D93" s="110" t="s">
        <v>100</v>
      </c>
      <c r="E93" s="109"/>
      <c r="F93" s="109"/>
      <c r="G93" s="109"/>
      <c r="H93" s="109"/>
      <c r="I93" s="109"/>
      <c r="J93" s="109"/>
      <c r="K93" s="109"/>
      <c r="L93" s="109"/>
      <c r="M93" s="109"/>
      <c r="N93" s="315">
        <f>N155</f>
        <v>0</v>
      </c>
      <c r="O93" s="316"/>
      <c r="P93" s="316"/>
      <c r="Q93" s="316"/>
      <c r="R93" s="111"/>
    </row>
    <row r="94" spans="2:47" s="7" customFormat="1" ht="19.899999999999999" customHeight="1">
      <c r="B94" s="108"/>
      <c r="C94" s="109"/>
      <c r="D94" s="110" t="s">
        <v>101</v>
      </c>
      <c r="E94" s="109"/>
      <c r="F94" s="109"/>
      <c r="G94" s="109"/>
      <c r="H94" s="109"/>
      <c r="I94" s="109"/>
      <c r="J94" s="109"/>
      <c r="K94" s="109"/>
      <c r="L94" s="109"/>
      <c r="M94" s="109"/>
      <c r="N94" s="315">
        <f>N170</f>
        <v>0</v>
      </c>
      <c r="O94" s="316"/>
      <c r="P94" s="316"/>
      <c r="Q94" s="316"/>
      <c r="R94" s="111"/>
    </row>
    <row r="95" spans="2:47" s="7" customFormat="1" ht="19.899999999999999" customHeight="1">
      <c r="B95" s="108"/>
      <c r="C95" s="109"/>
      <c r="D95" s="110" t="s">
        <v>102</v>
      </c>
      <c r="E95" s="109"/>
      <c r="F95" s="109"/>
      <c r="G95" s="109"/>
      <c r="H95" s="109"/>
      <c r="I95" s="109"/>
      <c r="J95" s="109"/>
      <c r="K95" s="109"/>
      <c r="L95" s="109"/>
      <c r="M95" s="109"/>
      <c r="N95" s="315">
        <f>N191</f>
        <v>0</v>
      </c>
      <c r="O95" s="316"/>
      <c r="P95" s="316"/>
      <c r="Q95" s="316"/>
      <c r="R95" s="111"/>
    </row>
    <row r="96" spans="2:47" s="6" customFormat="1" ht="24.95" customHeight="1">
      <c r="B96" s="104"/>
      <c r="C96" s="105"/>
      <c r="D96" s="106" t="s">
        <v>103</v>
      </c>
      <c r="E96" s="105"/>
      <c r="F96" s="105"/>
      <c r="G96" s="105"/>
      <c r="H96" s="105"/>
      <c r="I96" s="105"/>
      <c r="J96" s="105"/>
      <c r="K96" s="105"/>
      <c r="L96" s="105"/>
      <c r="M96" s="105"/>
      <c r="N96" s="319">
        <f>N193</f>
        <v>0</v>
      </c>
      <c r="O96" s="320"/>
      <c r="P96" s="320"/>
      <c r="Q96" s="320"/>
      <c r="R96" s="107"/>
    </row>
    <row r="97" spans="2:21" s="7" customFormat="1" ht="19.899999999999999" customHeight="1">
      <c r="B97" s="108"/>
      <c r="C97" s="109"/>
      <c r="D97" s="110" t="s">
        <v>104</v>
      </c>
      <c r="E97" s="109"/>
      <c r="F97" s="109"/>
      <c r="G97" s="109"/>
      <c r="H97" s="109"/>
      <c r="I97" s="109"/>
      <c r="J97" s="109"/>
      <c r="K97" s="109"/>
      <c r="L97" s="109"/>
      <c r="M97" s="109"/>
      <c r="N97" s="315">
        <f>N194</f>
        <v>0</v>
      </c>
      <c r="O97" s="316"/>
      <c r="P97" s="316"/>
      <c r="Q97" s="316"/>
      <c r="R97" s="111"/>
    </row>
    <row r="98" spans="2:21" s="7" customFormat="1" ht="19.899999999999999" customHeight="1">
      <c r="B98" s="108"/>
      <c r="C98" s="109"/>
      <c r="D98" s="110" t="s">
        <v>105</v>
      </c>
      <c r="E98" s="109"/>
      <c r="F98" s="109"/>
      <c r="G98" s="109"/>
      <c r="H98" s="109"/>
      <c r="I98" s="109"/>
      <c r="J98" s="109"/>
      <c r="K98" s="109"/>
      <c r="L98" s="109"/>
      <c r="M98" s="109"/>
      <c r="N98" s="315">
        <f>N200</f>
        <v>0</v>
      </c>
      <c r="O98" s="316"/>
      <c r="P98" s="316"/>
      <c r="Q98" s="316"/>
      <c r="R98" s="111"/>
    </row>
    <row r="99" spans="2:21" s="7" customFormat="1" ht="19.899999999999999" customHeight="1">
      <c r="B99" s="108"/>
      <c r="C99" s="109"/>
      <c r="D99" s="110" t="s">
        <v>106</v>
      </c>
      <c r="E99" s="109"/>
      <c r="F99" s="109"/>
      <c r="G99" s="109"/>
      <c r="H99" s="109"/>
      <c r="I99" s="109"/>
      <c r="J99" s="109"/>
      <c r="K99" s="109"/>
      <c r="L99" s="109"/>
      <c r="M99" s="109"/>
      <c r="N99" s="315">
        <f>N209</f>
        <v>0</v>
      </c>
      <c r="O99" s="316"/>
      <c r="P99" s="316"/>
      <c r="Q99" s="316"/>
      <c r="R99" s="111"/>
    </row>
    <row r="100" spans="2:21" s="7" customFormat="1" ht="19.899999999999999" customHeight="1">
      <c r="B100" s="108"/>
      <c r="C100" s="109"/>
      <c r="D100" s="110" t="s">
        <v>107</v>
      </c>
      <c r="E100" s="109"/>
      <c r="F100" s="109"/>
      <c r="G100" s="109"/>
      <c r="H100" s="109"/>
      <c r="I100" s="109"/>
      <c r="J100" s="109"/>
      <c r="K100" s="109"/>
      <c r="L100" s="109"/>
      <c r="M100" s="109"/>
      <c r="N100" s="315">
        <f>N214</f>
        <v>0</v>
      </c>
      <c r="O100" s="316"/>
      <c r="P100" s="316"/>
      <c r="Q100" s="316"/>
      <c r="R100" s="111"/>
    </row>
    <row r="101" spans="2:21" s="7" customFormat="1" ht="19.899999999999999" customHeight="1">
      <c r="B101" s="108"/>
      <c r="C101" s="109"/>
      <c r="D101" s="110" t="s">
        <v>108</v>
      </c>
      <c r="E101" s="109"/>
      <c r="F101" s="109"/>
      <c r="G101" s="109"/>
      <c r="H101" s="109"/>
      <c r="I101" s="109"/>
      <c r="J101" s="109"/>
      <c r="K101" s="109"/>
      <c r="L101" s="109"/>
      <c r="M101" s="109"/>
      <c r="N101" s="315">
        <f>N224</f>
        <v>0</v>
      </c>
      <c r="O101" s="316"/>
      <c r="P101" s="316"/>
      <c r="Q101" s="316"/>
      <c r="R101" s="111"/>
    </row>
    <row r="102" spans="2:21" s="7" customFormat="1" ht="19.899999999999999" customHeight="1">
      <c r="B102" s="108"/>
      <c r="C102" s="109"/>
      <c r="D102" s="110" t="s">
        <v>109</v>
      </c>
      <c r="E102" s="109"/>
      <c r="F102" s="109"/>
      <c r="G102" s="109"/>
      <c r="H102" s="109"/>
      <c r="I102" s="109"/>
      <c r="J102" s="109"/>
      <c r="K102" s="109"/>
      <c r="L102" s="109"/>
      <c r="M102" s="109"/>
      <c r="N102" s="315">
        <f>N235</f>
        <v>0</v>
      </c>
      <c r="O102" s="316"/>
      <c r="P102" s="316"/>
      <c r="Q102" s="316"/>
      <c r="R102" s="111"/>
    </row>
    <row r="103" spans="2:21" s="7" customFormat="1" ht="19.899999999999999" customHeight="1">
      <c r="B103" s="108"/>
      <c r="C103" s="109"/>
      <c r="D103" s="110" t="s">
        <v>110</v>
      </c>
      <c r="E103" s="109"/>
      <c r="F103" s="109"/>
      <c r="G103" s="109"/>
      <c r="H103" s="109"/>
      <c r="I103" s="109"/>
      <c r="J103" s="109"/>
      <c r="K103" s="109"/>
      <c r="L103" s="109"/>
      <c r="M103" s="109"/>
      <c r="N103" s="315">
        <f>N259</f>
        <v>0</v>
      </c>
      <c r="O103" s="316"/>
      <c r="P103" s="316"/>
      <c r="Q103" s="316"/>
      <c r="R103" s="111"/>
    </row>
    <row r="104" spans="2:21" s="7" customFormat="1" ht="19.899999999999999" customHeight="1">
      <c r="B104" s="108"/>
      <c r="C104" s="109"/>
      <c r="D104" s="110" t="s">
        <v>111</v>
      </c>
      <c r="E104" s="109"/>
      <c r="F104" s="109"/>
      <c r="G104" s="109"/>
      <c r="H104" s="109"/>
      <c r="I104" s="109"/>
      <c r="J104" s="109"/>
      <c r="K104" s="109"/>
      <c r="L104" s="109"/>
      <c r="M104" s="109"/>
      <c r="N104" s="315">
        <f>N261</f>
        <v>0</v>
      </c>
      <c r="O104" s="316"/>
      <c r="P104" s="316"/>
      <c r="Q104" s="316"/>
      <c r="R104" s="111"/>
    </row>
    <row r="105" spans="2:21" s="1" customFormat="1" ht="21.7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21" s="1" customFormat="1" ht="29.25" customHeight="1">
      <c r="B106" s="31"/>
      <c r="C106" s="103" t="s">
        <v>112</v>
      </c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17">
        <v>0</v>
      </c>
      <c r="O106" s="318"/>
      <c r="P106" s="318"/>
      <c r="Q106" s="318"/>
      <c r="R106" s="33"/>
      <c r="T106" s="112"/>
      <c r="U106" s="113" t="s">
        <v>33</v>
      </c>
    </row>
    <row r="107" spans="2:21" s="1" customFormat="1" ht="18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21" s="1" customFormat="1" ht="29.25" customHeight="1">
      <c r="B108" s="31"/>
      <c r="C108" s="94" t="s">
        <v>81</v>
      </c>
      <c r="D108" s="95"/>
      <c r="E108" s="95"/>
      <c r="F108" s="95"/>
      <c r="G108" s="95"/>
      <c r="H108" s="95"/>
      <c r="I108" s="95"/>
      <c r="J108" s="95"/>
      <c r="K108" s="95"/>
      <c r="L108" s="258">
        <f>ROUND(SUM(N88+N106),2)</f>
        <v>0</v>
      </c>
      <c r="M108" s="258"/>
      <c r="N108" s="258"/>
      <c r="O108" s="258"/>
      <c r="P108" s="258"/>
      <c r="Q108" s="258"/>
      <c r="R108" s="33"/>
    </row>
    <row r="109" spans="2:21" s="1" customFormat="1" ht="6.95" customHeight="1"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7"/>
    </row>
    <row r="113" spans="2:65" s="1" customFormat="1" ht="6.95" customHeight="1"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60"/>
    </row>
    <row r="114" spans="2:65" s="1" customFormat="1" ht="36.950000000000003" customHeight="1">
      <c r="B114" s="31"/>
      <c r="C114" s="282" t="s">
        <v>113</v>
      </c>
      <c r="D114" s="309"/>
      <c r="E114" s="309"/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3"/>
    </row>
    <row r="115" spans="2:65" s="1" customFormat="1" ht="6.95" customHeight="1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3"/>
    </row>
    <row r="116" spans="2:65" s="1" customFormat="1" ht="30" customHeight="1">
      <c r="B116" s="31"/>
      <c r="C116" s="28" t="s">
        <v>15</v>
      </c>
      <c r="D116" s="32"/>
      <c r="E116" s="32"/>
      <c r="F116" s="310" t="str">
        <f>F6</f>
        <v>Rekonštrukcia nevyužívaného objektu v obci na podnikateľskú činnosť</v>
      </c>
      <c r="G116" s="311"/>
      <c r="H116" s="311"/>
      <c r="I116" s="311"/>
      <c r="J116" s="311"/>
      <c r="K116" s="311"/>
      <c r="L116" s="311"/>
      <c r="M116" s="311"/>
      <c r="N116" s="311"/>
      <c r="O116" s="311"/>
      <c r="P116" s="311"/>
      <c r="Q116" s="32"/>
      <c r="R116" s="33"/>
    </row>
    <row r="117" spans="2:65" s="1" customFormat="1" ht="36.950000000000003" customHeight="1">
      <c r="B117" s="31"/>
      <c r="C117" s="65" t="s">
        <v>88</v>
      </c>
      <c r="D117" s="32"/>
      <c r="E117" s="32"/>
      <c r="F117" s="284" t="str">
        <f>F7</f>
        <v>Stavebná časť</v>
      </c>
      <c r="G117" s="309"/>
      <c r="H117" s="309"/>
      <c r="I117" s="309"/>
      <c r="J117" s="309"/>
      <c r="K117" s="309"/>
      <c r="L117" s="309"/>
      <c r="M117" s="309"/>
      <c r="N117" s="309"/>
      <c r="O117" s="309"/>
      <c r="P117" s="309"/>
      <c r="Q117" s="32"/>
      <c r="R117" s="33"/>
    </row>
    <row r="118" spans="2:65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3"/>
    </row>
    <row r="119" spans="2:65" s="1" customFormat="1" ht="18" customHeight="1">
      <c r="B119" s="31"/>
      <c r="C119" s="28" t="s">
        <v>18</v>
      </c>
      <c r="D119" s="32"/>
      <c r="E119" s="32"/>
      <c r="F119" s="26" t="str">
        <f>F9</f>
        <v>Dolné Plachtince</v>
      </c>
      <c r="G119" s="32"/>
      <c r="H119" s="32"/>
      <c r="I119" s="32"/>
      <c r="J119" s="32"/>
      <c r="K119" s="28" t="s">
        <v>20</v>
      </c>
      <c r="L119" s="32"/>
      <c r="M119" s="312">
        <f>IF(O9="","",O9)</f>
        <v>43969</v>
      </c>
      <c r="N119" s="312"/>
      <c r="O119" s="312"/>
      <c r="P119" s="312"/>
      <c r="Q119" s="32"/>
      <c r="R119" s="33"/>
    </row>
    <row r="120" spans="2:65" s="1" customFormat="1" ht="6.95" customHeight="1"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3"/>
    </row>
    <row r="121" spans="2:65" s="1" customFormat="1" ht="15">
      <c r="B121" s="31"/>
      <c r="C121" s="28" t="s">
        <v>21</v>
      </c>
      <c r="D121" s="32"/>
      <c r="E121" s="32"/>
      <c r="F121" s="26" t="str">
        <f>E12</f>
        <v xml:space="preserve"> </v>
      </c>
      <c r="G121" s="32"/>
      <c r="H121" s="32"/>
      <c r="I121" s="32"/>
      <c r="J121" s="32"/>
      <c r="K121" s="28" t="s">
        <v>25</v>
      </c>
      <c r="L121" s="32"/>
      <c r="M121" s="291" t="str">
        <f>E18</f>
        <v xml:space="preserve"> </v>
      </c>
      <c r="N121" s="291"/>
      <c r="O121" s="291"/>
      <c r="P121" s="291"/>
      <c r="Q121" s="291"/>
      <c r="R121" s="33"/>
    </row>
    <row r="122" spans="2:65" s="1" customFormat="1" ht="14.45" customHeight="1">
      <c r="B122" s="31"/>
      <c r="C122" s="28" t="s">
        <v>24</v>
      </c>
      <c r="D122" s="32"/>
      <c r="E122" s="32"/>
      <c r="F122" s="26" t="str">
        <f>IF(E15="","",E15)</f>
        <v xml:space="preserve"> </v>
      </c>
      <c r="G122" s="32"/>
      <c r="H122" s="32"/>
      <c r="I122" s="32"/>
      <c r="J122" s="32"/>
      <c r="K122" s="28" t="s">
        <v>28</v>
      </c>
      <c r="L122" s="32"/>
      <c r="M122" s="291" t="str">
        <f>E21</f>
        <v xml:space="preserve"> </v>
      </c>
      <c r="N122" s="291"/>
      <c r="O122" s="291"/>
      <c r="P122" s="291"/>
      <c r="Q122" s="291"/>
      <c r="R122" s="33"/>
    </row>
    <row r="123" spans="2:65" s="1" customFormat="1" ht="10.35" customHeight="1"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3"/>
    </row>
    <row r="124" spans="2:65" s="8" customFormat="1" ht="29.25" customHeight="1">
      <c r="B124" s="114"/>
      <c r="C124" s="115" t="s">
        <v>114</v>
      </c>
      <c r="D124" s="116" t="s">
        <v>115</v>
      </c>
      <c r="E124" s="116" t="s">
        <v>51</v>
      </c>
      <c r="F124" s="313" t="s">
        <v>116</v>
      </c>
      <c r="G124" s="313"/>
      <c r="H124" s="313"/>
      <c r="I124" s="313"/>
      <c r="J124" s="116" t="s">
        <v>117</v>
      </c>
      <c r="K124" s="116" t="s">
        <v>118</v>
      </c>
      <c r="L124" s="313" t="s">
        <v>119</v>
      </c>
      <c r="M124" s="313"/>
      <c r="N124" s="313" t="s">
        <v>93</v>
      </c>
      <c r="O124" s="313"/>
      <c r="P124" s="313"/>
      <c r="Q124" s="314"/>
      <c r="R124" s="117"/>
      <c r="T124" s="71" t="s">
        <v>120</v>
      </c>
      <c r="U124" s="72" t="s">
        <v>33</v>
      </c>
      <c r="V124" s="72" t="s">
        <v>121</v>
      </c>
      <c r="W124" s="72" t="s">
        <v>122</v>
      </c>
      <c r="X124" s="72" t="s">
        <v>123</v>
      </c>
      <c r="Y124" s="72" t="s">
        <v>124</v>
      </c>
      <c r="Z124" s="72" t="s">
        <v>125</v>
      </c>
      <c r="AA124" s="73" t="s">
        <v>126</v>
      </c>
    </row>
    <row r="125" spans="2:65" s="1" customFormat="1" ht="29.25" customHeight="1">
      <c r="B125" s="31"/>
      <c r="C125" s="75" t="s">
        <v>89</v>
      </c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297">
        <f>BK125</f>
        <v>0</v>
      </c>
      <c r="O125" s="298"/>
      <c r="P125" s="298"/>
      <c r="Q125" s="298"/>
      <c r="R125" s="33"/>
      <c r="T125" s="74"/>
      <c r="U125" s="47"/>
      <c r="V125" s="47"/>
      <c r="W125" s="118">
        <f>W126+W142+W193</f>
        <v>0</v>
      </c>
      <c r="X125" s="47"/>
      <c r="Y125" s="118">
        <f>Y126+Y142+Y193</f>
        <v>50.202209999999987</v>
      </c>
      <c r="Z125" s="47"/>
      <c r="AA125" s="119">
        <f>AA126+AA142+AA193</f>
        <v>0</v>
      </c>
      <c r="AT125" s="18" t="s">
        <v>68</v>
      </c>
      <c r="AU125" s="18" t="s">
        <v>95</v>
      </c>
      <c r="BK125" s="120">
        <f>BK126+BK142+BK193</f>
        <v>0</v>
      </c>
    </row>
    <row r="126" spans="2:65" s="9" customFormat="1" ht="37.35" customHeight="1">
      <c r="B126" s="121"/>
      <c r="C126" s="122"/>
      <c r="D126" s="123" t="s">
        <v>96</v>
      </c>
      <c r="E126" s="123"/>
      <c r="F126" s="123"/>
      <c r="G126" s="123"/>
      <c r="H126" s="123"/>
      <c r="I126" s="123"/>
      <c r="J126" s="123"/>
      <c r="K126" s="123"/>
      <c r="L126" s="123"/>
      <c r="M126" s="123"/>
      <c r="N126" s="299">
        <f>BK126</f>
        <v>0</v>
      </c>
      <c r="O126" s="300"/>
      <c r="P126" s="300"/>
      <c r="Q126" s="300"/>
      <c r="R126" s="124"/>
      <c r="T126" s="125"/>
      <c r="U126" s="122"/>
      <c r="V126" s="122"/>
      <c r="W126" s="126">
        <f>SUM(W127:W141)</f>
        <v>0</v>
      </c>
      <c r="X126" s="122"/>
      <c r="Y126" s="126">
        <f>SUM(Y127:Y141)</f>
        <v>15.339389999999998</v>
      </c>
      <c r="Z126" s="122"/>
      <c r="AA126" s="127">
        <f>SUM(AA127:AA141)</f>
        <v>0</v>
      </c>
      <c r="AR126" s="128" t="s">
        <v>127</v>
      </c>
      <c r="AT126" s="129" t="s">
        <v>68</v>
      </c>
      <c r="AU126" s="129" t="s">
        <v>69</v>
      </c>
      <c r="AY126" s="128" t="s">
        <v>128</v>
      </c>
      <c r="BK126" s="130">
        <f>SUM(BK127:BK141)</f>
        <v>0</v>
      </c>
    </row>
    <row r="127" spans="2:65" s="1" customFormat="1" ht="38.25" customHeight="1">
      <c r="B127" s="131"/>
      <c r="C127" s="132" t="s">
        <v>76</v>
      </c>
      <c r="D127" s="132" t="s">
        <v>129</v>
      </c>
      <c r="E127" s="133" t="s">
        <v>130</v>
      </c>
      <c r="F127" s="295" t="s">
        <v>131</v>
      </c>
      <c r="G127" s="295"/>
      <c r="H127" s="295"/>
      <c r="I127" s="295"/>
      <c r="J127" s="134" t="s">
        <v>132</v>
      </c>
      <c r="K127" s="135">
        <v>293</v>
      </c>
      <c r="L127" s="296"/>
      <c r="M127" s="296"/>
      <c r="N127" s="296">
        <f t="shared" ref="N127:N141" si="0">ROUND(L127*K127,3)</f>
        <v>0</v>
      </c>
      <c r="O127" s="296"/>
      <c r="P127" s="296"/>
      <c r="Q127" s="296"/>
      <c r="R127" s="136"/>
      <c r="T127" s="137" t="s">
        <v>5</v>
      </c>
      <c r="U127" s="40" t="s">
        <v>36</v>
      </c>
      <c r="V127" s="138">
        <v>0</v>
      </c>
      <c r="W127" s="138">
        <f t="shared" ref="W127:W141" si="1">V127*K127</f>
        <v>0</v>
      </c>
      <c r="X127" s="138">
        <v>0</v>
      </c>
      <c r="Y127" s="138">
        <f t="shared" ref="Y127:Y141" si="2">X127*K127</f>
        <v>0</v>
      </c>
      <c r="Z127" s="138">
        <v>0</v>
      </c>
      <c r="AA127" s="139">
        <f t="shared" ref="AA127:AA141" si="3">Z127*K127</f>
        <v>0</v>
      </c>
      <c r="AR127" s="18" t="s">
        <v>133</v>
      </c>
      <c r="AT127" s="18" t="s">
        <v>129</v>
      </c>
      <c r="AU127" s="18" t="s">
        <v>76</v>
      </c>
      <c r="AY127" s="18" t="s">
        <v>128</v>
      </c>
      <c r="BE127" s="140">
        <f t="shared" ref="BE127:BE141" si="4">IF(U127="základná",N127,0)</f>
        <v>0</v>
      </c>
      <c r="BF127" s="140">
        <f t="shared" ref="BF127:BF141" si="5">IF(U127="znížená",N127,0)</f>
        <v>0</v>
      </c>
      <c r="BG127" s="140">
        <f t="shared" ref="BG127:BG141" si="6">IF(U127="zákl. prenesená",N127,0)</f>
        <v>0</v>
      </c>
      <c r="BH127" s="140">
        <f t="shared" ref="BH127:BH141" si="7">IF(U127="zníž. prenesená",N127,0)</f>
        <v>0</v>
      </c>
      <c r="BI127" s="140">
        <f t="shared" ref="BI127:BI141" si="8">IF(U127="nulová",N127,0)</f>
        <v>0</v>
      </c>
      <c r="BJ127" s="18" t="s">
        <v>127</v>
      </c>
      <c r="BK127" s="141">
        <f t="shared" ref="BK127:BK141" si="9">ROUND(L127*K127,3)</f>
        <v>0</v>
      </c>
      <c r="BL127" s="18" t="s">
        <v>133</v>
      </c>
      <c r="BM127" s="18" t="s">
        <v>127</v>
      </c>
    </row>
    <row r="128" spans="2:65" s="1" customFormat="1" ht="38.25" customHeight="1">
      <c r="B128" s="131"/>
      <c r="C128" s="132" t="s">
        <v>127</v>
      </c>
      <c r="D128" s="132" t="s">
        <v>129</v>
      </c>
      <c r="E128" s="133" t="s">
        <v>134</v>
      </c>
      <c r="F128" s="295" t="s">
        <v>135</v>
      </c>
      <c r="G128" s="295"/>
      <c r="H128" s="295"/>
      <c r="I128" s="295"/>
      <c r="J128" s="134" t="s">
        <v>132</v>
      </c>
      <c r="K128" s="135">
        <v>293</v>
      </c>
      <c r="L128" s="296"/>
      <c r="M128" s="296"/>
      <c r="N128" s="296">
        <f t="shared" si="0"/>
        <v>0</v>
      </c>
      <c r="O128" s="296"/>
      <c r="P128" s="296"/>
      <c r="Q128" s="296"/>
      <c r="R128" s="136"/>
      <c r="T128" s="137" t="s">
        <v>5</v>
      </c>
      <c r="U128" s="40" t="s">
        <v>36</v>
      </c>
      <c r="V128" s="138">
        <v>0</v>
      </c>
      <c r="W128" s="138">
        <f t="shared" si="1"/>
        <v>0</v>
      </c>
      <c r="X128" s="138">
        <v>0</v>
      </c>
      <c r="Y128" s="138">
        <f t="shared" si="2"/>
        <v>0</v>
      </c>
      <c r="Z128" s="138">
        <v>0</v>
      </c>
      <c r="AA128" s="139">
        <f t="shared" si="3"/>
        <v>0</v>
      </c>
      <c r="AR128" s="18" t="s">
        <v>133</v>
      </c>
      <c r="AT128" s="18" t="s">
        <v>129</v>
      </c>
      <c r="AU128" s="18" t="s">
        <v>76</v>
      </c>
      <c r="AY128" s="18" t="s">
        <v>128</v>
      </c>
      <c r="BE128" s="140">
        <f t="shared" si="4"/>
        <v>0</v>
      </c>
      <c r="BF128" s="140">
        <f t="shared" si="5"/>
        <v>0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8" t="s">
        <v>127</v>
      </c>
      <c r="BK128" s="141">
        <f t="shared" si="9"/>
        <v>0</v>
      </c>
      <c r="BL128" s="18" t="s">
        <v>133</v>
      </c>
      <c r="BM128" s="18" t="s">
        <v>136</v>
      </c>
    </row>
    <row r="129" spans="2:65" s="1" customFormat="1" ht="25.5" customHeight="1">
      <c r="B129" s="131"/>
      <c r="C129" s="132" t="s">
        <v>137</v>
      </c>
      <c r="D129" s="132" t="s">
        <v>129</v>
      </c>
      <c r="E129" s="133" t="s">
        <v>138</v>
      </c>
      <c r="F129" s="295" t="s">
        <v>139</v>
      </c>
      <c r="G129" s="295"/>
      <c r="H129" s="295"/>
      <c r="I129" s="295"/>
      <c r="J129" s="134" t="s">
        <v>140</v>
      </c>
      <c r="K129" s="135">
        <v>56</v>
      </c>
      <c r="L129" s="296"/>
      <c r="M129" s="296"/>
      <c r="N129" s="296">
        <f t="shared" si="0"/>
        <v>0</v>
      </c>
      <c r="O129" s="296"/>
      <c r="P129" s="296"/>
      <c r="Q129" s="296"/>
      <c r="R129" s="136"/>
      <c r="T129" s="137" t="s">
        <v>5</v>
      </c>
      <c r="U129" s="40" t="s">
        <v>36</v>
      </c>
      <c r="V129" s="138">
        <v>0</v>
      </c>
      <c r="W129" s="138">
        <f t="shared" si="1"/>
        <v>0</v>
      </c>
      <c r="X129" s="138">
        <v>0</v>
      </c>
      <c r="Y129" s="138">
        <f t="shared" si="2"/>
        <v>0</v>
      </c>
      <c r="Z129" s="138">
        <v>0</v>
      </c>
      <c r="AA129" s="139">
        <f t="shared" si="3"/>
        <v>0</v>
      </c>
      <c r="AR129" s="18" t="s">
        <v>133</v>
      </c>
      <c r="AT129" s="18" t="s">
        <v>129</v>
      </c>
      <c r="AU129" s="18" t="s">
        <v>76</v>
      </c>
      <c r="AY129" s="18" t="s">
        <v>128</v>
      </c>
      <c r="BE129" s="140">
        <f t="shared" si="4"/>
        <v>0</v>
      </c>
      <c r="BF129" s="140">
        <f t="shared" si="5"/>
        <v>0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8" t="s">
        <v>127</v>
      </c>
      <c r="BK129" s="141">
        <f t="shared" si="9"/>
        <v>0</v>
      </c>
      <c r="BL129" s="18" t="s">
        <v>133</v>
      </c>
      <c r="BM129" s="18" t="s">
        <v>141</v>
      </c>
    </row>
    <row r="130" spans="2:65" s="1" customFormat="1" ht="25.5" customHeight="1">
      <c r="B130" s="131"/>
      <c r="C130" s="132" t="s">
        <v>136</v>
      </c>
      <c r="D130" s="132" t="s">
        <v>129</v>
      </c>
      <c r="E130" s="133" t="s">
        <v>142</v>
      </c>
      <c r="F130" s="295" t="s">
        <v>143</v>
      </c>
      <c r="G130" s="295"/>
      <c r="H130" s="295"/>
      <c r="I130" s="295"/>
      <c r="J130" s="134" t="s">
        <v>132</v>
      </c>
      <c r="K130" s="135">
        <v>293</v>
      </c>
      <c r="L130" s="296"/>
      <c r="M130" s="296"/>
      <c r="N130" s="296">
        <f t="shared" si="0"/>
        <v>0</v>
      </c>
      <c r="O130" s="296"/>
      <c r="P130" s="296"/>
      <c r="Q130" s="296"/>
      <c r="R130" s="136"/>
      <c r="T130" s="137" t="s">
        <v>5</v>
      </c>
      <c r="U130" s="40" t="s">
        <v>36</v>
      </c>
      <c r="V130" s="138">
        <v>0</v>
      </c>
      <c r="W130" s="138">
        <f t="shared" si="1"/>
        <v>0</v>
      </c>
      <c r="X130" s="138">
        <v>4.7980000000000002E-2</v>
      </c>
      <c r="Y130" s="138">
        <f t="shared" si="2"/>
        <v>14.05814</v>
      </c>
      <c r="Z130" s="138">
        <v>0</v>
      </c>
      <c r="AA130" s="139">
        <f t="shared" si="3"/>
        <v>0</v>
      </c>
      <c r="AR130" s="18" t="s">
        <v>133</v>
      </c>
      <c r="AT130" s="18" t="s">
        <v>129</v>
      </c>
      <c r="AU130" s="18" t="s">
        <v>76</v>
      </c>
      <c r="AY130" s="18" t="s">
        <v>128</v>
      </c>
      <c r="BE130" s="140">
        <f t="shared" si="4"/>
        <v>0</v>
      </c>
      <c r="BF130" s="140">
        <f t="shared" si="5"/>
        <v>0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8" t="s">
        <v>127</v>
      </c>
      <c r="BK130" s="141">
        <f t="shared" si="9"/>
        <v>0</v>
      </c>
      <c r="BL130" s="18" t="s">
        <v>133</v>
      </c>
      <c r="BM130" s="18" t="s">
        <v>144</v>
      </c>
    </row>
    <row r="131" spans="2:65" s="1" customFormat="1" ht="38.25" customHeight="1">
      <c r="B131" s="131"/>
      <c r="C131" s="132" t="s">
        <v>145</v>
      </c>
      <c r="D131" s="132" t="s">
        <v>129</v>
      </c>
      <c r="E131" s="133" t="s">
        <v>146</v>
      </c>
      <c r="F131" s="295" t="s">
        <v>147</v>
      </c>
      <c r="G131" s="295"/>
      <c r="H131" s="295"/>
      <c r="I131" s="295"/>
      <c r="J131" s="134" t="s">
        <v>140</v>
      </c>
      <c r="K131" s="135">
        <v>7.5</v>
      </c>
      <c r="L131" s="296"/>
      <c r="M131" s="296"/>
      <c r="N131" s="296">
        <f t="shared" si="0"/>
        <v>0</v>
      </c>
      <c r="O131" s="296"/>
      <c r="P131" s="296"/>
      <c r="Q131" s="296"/>
      <c r="R131" s="136"/>
      <c r="T131" s="137" t="s">
        <v>5</v>
      </c>
      <c r="U131" s="40" t="s">
        <v>36</v>
      </c>
      <c r="V131" s="138">
        <v>0</v>
      </c>
      <c r="W131" s="138">
        <f t="shared" si="1"/>
        <v>0</v>
      </c>
      <c r="X131" s="138">
        <v>1.3599999999999999E-2</v>
      </c>
      <c r="Y131" s="138">
        <f t="shared" si="2"/>
        <v>0.10199999999999999</v>
      </c>
      <c r="Z131" s="138">
        <v>0</v>
      </c>
      <c r="AA131" s="139">
        <f t="shared" si="3"/>
        <v>0</v>
      </c>
      <c r="AR131" s="18" t="s">
        <v>133</v>
      </c>
      <c r="AT131" s="18" t="s">
        <v>129</v>
      </c>
      <c r="AU131" s="18" t="s">
        <v>76</v>
      </c>
      <c r="AY131" s="18" t="s">
        <v>128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8" t="s">
        <v>127</v>
      </c>
      <c r="BK131" s="141">
        <f t="shared" si="9"/>
        <v>0</v>
      </c>
      <c r="BL131" s="18" t="s">
        <v>133</v>
      </c>
      <c r="BM131" s="18" t="s">
        <v>148</v>
      </c>
    </row>
    <row r="132" spans="2:65" s="1" customFormat="1" ht="38.25" customHeight="1">
      <c r="B132" s="131"/>
      <c r="C132" s="132" t="s">
        <v>141</v>
      </c>
      <c r="D132" s="132" t="s">
        <v>129</v>
      </c>
      <c r="E132" s="133" t="s">
        <v>149</v>
      </c>
      <c r="F132" s="295" t="s">
        <v>150</v>
      </c>
      <c r="G132" s="295"/>
      <c r="H132" s="295"/>
      <c r="I132" s="295"/>
      <c r="J132" s="134" t="s">
        <v>140</v>
      </c>
      <c r="K132" s="135">
        <v>66</v>
      </c>
      <c r="L132" s="296"/>
      <c r="M132" s="296"/>
      <c r="N132" s="296">
        <f t="shared" si="0"/>
        <v>0</v>
      </c>
      <c r="O132" s="296"/>
      <c r="P132" s="296"/>
      <c r="Q132" s="296"/>
      <c r="R132" s="136"/>
      <c r="T132" s="137" t="s">
        <v>5</v>
      </c>
      <c r="U132" s="40" t="s">
        <v>36</v>
      </c>
      <c r="V132" s="138">
        <v>0</v>
      </c>
      <c r="W132" s="138">
        <f t="shared" si="1"/>
        <v>0</v>
      </c>
      <c r="X132" s="138">
        <v>1.448E-2</v>
      </c>
      <c r="Y132" s="138">
        <f t="shared" si="2"/>
        <v>0.95567999999999997</v>
      </c>
      <c r="Z132" s="138">
        <v>0</v>
      </c>
      <c r="AA132" s="139">
        <f t="shared" si="3"/>
        <v>0</v>
      </c>
      <c r="AR132" s="18" t="s">
        <v>133</v>
      </c>
      <c r="AT132" s="18" t="s">
        <v>129</v>
      </c>
      <c r="AU132" s="18" t="s">
        <v>76</v>
      </c>
      <c r="AY132" s="18" t="s">
        <v>128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8" t="s">
        <v>127</v>
      </c>
      <c r="BK132" s="141">
        <f t="shared" si="9"/>
        <v>0</v>
      </c>
      <c r="BL132" s="18" t="s">
        <v>133</v>
      </c>
      <c r="BM132" s="18" t="s">
        <v>151</v>
      </c>
    </row>
    <row r="133" spans="2:65" s="1" customFormat="1" ht="25.5" customHeight="1">
      <c r="B133" s="131"/>
      <c r="C133" s="132" t="s">
        <v>152</v>
      </c>
      <c r="D133" s="132" t="s">
        <v>129</v>
      </c>
      <c r="E133" s="133" t="s">
        <v>153</v>
      </c>
      <c r="F133" s="295" t="s">
        <v>154</v>
      </c>
      <c r="G133" s="295"/>
      <c r="H133" s="295"/>
      <c r="I133" s="295"/>
      <c r="J133" s="134" t="s">
        <v>140</v>
      </c>
      <c r="K133" s="135">
        <v>12</v>
      </c>
      <c r="L133" s="296"/>
      <c r="M133" s="296"/>
      <c r="N133" s="296">
        <f t="shared" si="0"/>
        <v>0</v>
      </c>
      <c r="O133" s="296"/>
      <c r="P133" s="296"/>
      <c r="Q133" s="296"/>
      <c r="R133" s="136"/>
      <c r="T133" s="137" t="s">
        <v>5</v>
      </c>
      <c r="U133" s="40" t="s">
        <v>36</v>
      </c>
      <c r="V133" s="138">
        <v>0</v>
      </c>
      <c r="W133" s="138">
        <f t="shared" si="1"/>
        <v>0</v>
      </c>
      <c r="X133" s="138">
        <v>2.2000000000000001E-4</v>
      </c>
      <c r="Y133" s="138">
        <f t="shared" si="2"/>
        <v>2.64E-3</v>
      </c>
      <c r="Z133" s="138">
        <v>0</v>
      </c>
      <c r="AA133" s="139">
        <f t="shared" si="3"/>
        <v>0</v>
      </c>
      <c r="AR133" s="18" t="s">
        <v>133</v>
      </c>
      <c r="AT133" s="18" t="s">
        <v>129</v>
      </c>
      <c r="AU133" s="18" t="s">
        <v>76</v>
      </c>
      <c r="AY133" s="18" t="s">
        <v>128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8" t="s">
        <v>127</v>
      </c>
      <c r="BK133" s="141">
        <f t="shared" si="9"/>
        <v>0</v>
      </c>
      <c r="BL133" s="18" t="s">
        <v>133</v>
      </c>
      <c r="BM133" s="18" t="s">
        <v>155</v>
      </c>
    </row>
    <row r="134" spans="2:65" s="1" customFormat="1" ht="25.5" customHeight="1">
      <c r="B134" s="131"/>
      <c r="C134" s="132" t="s">
        <v>144</v>
      </c>
      <c r="D134" s="132" t="s">
        <v>129</v>
      </c>
      <c r="E134" s="133" t="s">
        <v>156</v>
      </c>
      <c r="F134" s="295" t="s">
        <v>157</v>
      </c>
      <c r="G134" s="295"/>
      <c r="H134" s="295"/>
      <c r="I134" s="295"/>
      <c r="J134" s="134" t="s">
        <v>158</v>
      </c>
      <c r="K134" s="135">
        <v>30</v>
      </c>
      <c r="L134" s="296"/>
      <c r="M134" s="296"/>
      <c r="N134" s="296">
        <f t="shared" si="0"/>
        <v>0</v>
      </c>
      <c r="O134" s="296"/>
      <c r="P134" s="296"/>
      <c r="Q134" s="296"/>
      <c r="R134" s="136"/>
      <c r="T134" s="137" t="s">
        <v>5</v>
      </c>
      <c r="U134" s="40" t="s">
        <v>36</v>
      </c>
      <c r="V134" s="138">
        <v>0</v>
      </c>
      <c r="W134" s="138">
        <f t="shared" si="1"/>
        <v>0</v>
      </c>
      <c r="X134" s="138">
        <v>2.8E-3</v>
      </c>
      <c r="Y134" s="138">
        <f t="shared" si="2"/>
        <v>8.4000000000000005E-2</v>
      </c>
      <c r="Z134" s="138">
        <v>0</v>
      </c>
      <c r="AA134" s="139">
        <f t="shared" si="3"/>
        <v>0</v>
      </c>
      <c r="AR134" s="18" t="s">
        <v>133</v>
      </c>
      <c r="AT134" s="18" t="s">
        <v>129</v>
      </c>
      <c r="AU134" s="18" t="s">
        <v>76</v>
      </c>
      <c r="AY134" s="18" t="s">
        <v>128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8" t="s">
        <v>127</v>
      </c>
      <c r="BK134" s="141">
        <f t="shared" si="9"/>
        <v>0</v>
      </c>
      <c r="BL134" s="18" t="s">
        <v>133</v>
      </c>
      <c r="BM134" s="18" t="s">
        <v>133</v>
      </c>
    </row>
    <row r="135" spans="2:65" s="1" customFormat="1" ht="25.5" customHeight="1">
      <c r="B135" s="131"/>
      <c r="C135" s="132" t="s">
        <v>159</v>
      </c>
      <c r="D135" s="132" t="s">
        <v>129</v>
      </c>
      <c r="E135" s="133" t="s">
        <v>160</v>
      </c>
      <c r="F135" s="295" t="s">
        <v>161</v>
      </c>
      <c r="G135" s="295"/>
      <c r="H135" s="295"/>
      <c r="I135" s="295"/>
      <c r="J135" s="134" t="s">
        <v>158</v>
      </c>
      <c r="K135" s="135">
        <v>1</v>
      </c>
      <c r="L135" s="296"/>
      <c r="M135" s="296"/>
      <c r="N135" s="296">
        <f t="shared" si="0"/>
        <v>0</v>
      </c>
      <c r="O135" s="296"/>
      <c r="P135" s="296"/>
      <c r="Q135" s="296"/>
      <c r="R135" s="136"/>
      <c r="T135" s="137" t="s">
        <v>5</v>
      </c>
      <c r="U135" s="40" t="s">
        <v>36</v>
      </c>
      <c r="V135" s="138">
        <v>0</v>
      </c>
      <c r="W135" s="138">
        <f t="shared" si="1"/>
        <v>0</v>
      </c>
      <c r="X135" s="138">
        <v>2.8E-3</v>
      </c>
      <c r="Y135" s="138">
        <f t="shared" si="2"/>
        <v>2.8E-3</v>
      </c>
      <c r="Z135" s="138">
        <v>0</v>
      </c>
      <c r="AA135" s="139">
        <f t="shared" si="3"/>
        <v>0</v>
      </c>
      <c r="AR135" s="18" t="s">
        <v>133</v>
      </c>
      <c r="AT135" s="18" t="s">
        <v>129</v>
      </c>
      <c r="AU135" s="18" t="s">
        <v>76</v>
      </c>
      <c r="AY135" s="18" t="s">
        <v>128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8" t="s">
        <v>127</v>
      </c>
      <c r="BK135" s="141">
        <f t="shared" si="9"/>
        <v>0</v>
      </c>
      <c r="BL135" s="18" t="s">
        <v>133</v>
      </c>
      <c r="BM135" s="18" t="s">
        <v>162</v>
      </c>
    </row>
    <row r="136" spans="2:65" s="1" customFormat="1" ht="16.5" customHeight="1">
      <c r="B136" s="131"/>
      <c r="C136" s="132" t="s">
        <v>148</v>
      </c>
      <c r="D136" s="132" t="s">
        <v>129</v>
      </c>
      <c r="E136" s="133" t="s">
        <v>163</v>
      </c>
      <c r="F136" s="295" t="s">
        <v>164</v>
      </c>
      <c r="G136" s="295"/>
      <c r="H136" s="295"/>
      <c r="I136" s="295"/>
      <c r="J136" s="134" t="s">
        <v>140</v>
      </c>
      <c r="K136" s="135">
        <v>89</v>
      </c>
      <c r="L136" s="296"/>
      <c r="M136" s="296"/>
      <c r="N136" s="296">
        <f t="shared" si="0"/>
        <v>0</v>
      </c>
      <c r="O136" s="296"/>
      <c r="P136" s="296"/>
      <c r="Q136" s="296"/>
      <c r="R136" s="136"/>
      <c r="T136" s="137" t="s">
        <v>5</v>
      </c>
      <c r="U136" s="40" t="s">
        <v>36</v>
      </c>
      <c r="V136" s="138">
        <v>0</v>
      </c>
      <c r="W136" s="138">
        <f t="shared" si="1"/>
        <v>0</v>
      </c>
      <c r="X136" s="138">
        <v>4.8999999999999998E-4</v>
      </c>
      <c r="Y136" s="138">
        <f t="shared" si="2"/>
        <v>4.3609999999999996E-2</v>
      </c>
      <c r="Z136" s="138">
        <v>0</v>
      </c>
      <c r="AA136" s="139">
        <f t="shared" si="3"/>
        <v>0</v>
      </c>
      <c r="AR136" s="18" t="s">
        <v>133</v>
      </c>
      <c r="AT136" s="18" t="s">
        <v>129</v>
      </c>
      <c r="AU136" s="18" t="s">
        <v>76</v>
      </c>
      <c r="AY136" s="18" t="s">
        <v>128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8" t="s">
        <v>127</v>
      </c>
      <c r="BK136" s="141">
        <f t="shared" si="9"/>
        <v>0</v>
      </c>
      <c r="BL136" s="18" t="s">
        <v>133</v>
      </c>
      <c r="BM136" s="18" t="s">
        <v>10</v>
      </c>
    </row>
    <row r="137" spans="2:65" s="1" customFormat="1" ht="25.5" customHeight="1">
      <c r="B137" s="131"/>
      <c r="C137" s="132" t="s">
        <v>165</v>
      </c>
      <c r="D137" s="132" t="s">
        <v>129</v>
      </c>
      <c r="E137" s="133" t="s">
        <v>166</v>
      </c>
      <c r="F137" s="295" t="s">
        <v>167</v>
      </c>
      <c r="G137" s="295"/>
      <c r="H137" s="295"/>
      <c r="I137" s="295"/>
      <c r="J137" s="134" t="s">
        <v>158</v>
      </c>
      <c r="K137" s="135">
        <v>3</v>
      </c>
      <c r="L137" s="296"/>
      <c r="M137" s="296"/>
      <c r="N137" s="296">
        <f t="shared" si="0"/>
        <v>0</v>
      </c>
      <c r="O137" s="296"/>
      <c r="P137" s="296"/>
      <c r="Q137" s="296"/>
      <c r="R137" s="136"/>
      <c r="T137" s="137" t="s">
        <v>5</v>
      </c>
      <c r="U137" s="40" t="s">
        <v>36</v>
      </c>
      <c r="V137" s="138">
        <v>0</v>
      </c>
      <c r="W137" s="138">
        <f t="shared" si="1"/>
        <v>0</v>
      </c>
      <c r="X137" s="138">
        <v>6.0099999999999997E-3</v>
      </c>
      <c r="Y137" s="138">
        <f t="shared" si="2"/>
        <v>1.8029999999999997E-2</v>
      </c>
      <c r="Z137" s="138">
        <v>0</v>
      </c>
      <c r="AA137" s="139">
        <f t="shared" si="3"/>
        <v>0</v>
      </c>
      <c r="AR137" s="18" t="s">
        <v>133</v>
      </c>
      <c r="AT137" s="18" t="s">
        <v>129</v>
      </c>
      <c r="AU137" s="18" t="s">
        <v>76</v>
      </c>
      <c r="AY137" s="18" t="s">
        <v>128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8" t="s">
        <v>127</v>
      </c>
      <c r="BK137" s="141">
        <f t="shared" si="9"/>
        <v>0</v>
      </c>
      <c r="BL137" s="18" t="s">
        <v>133</v>
      </c>
      <c r="BM137" s="18" t="s">
        <v>168</v>
      </c>
    </row>
    <row r="138" spans="2:65" s="1" customFormat="1" ht="16.5" customHeight="1">
      <c r="B138" s="131"/>
      <c r="C138" s="132" t="s">
        <v>151</v>
      </c>
      <c r="D138" s="132" t="s">
        <v>129</v>
      </c>
      <c r="E138" s="133" t="s">
        <v>169</v>
      </c>
      <c r="F138" s="295" t="s">
        <v>170</v>
      </c>
      <c r="G138" s="295"/>
      <c r="H138" s="295"/>
      <c r="I138" s="295"/>
      <c r="J138" s="134" t="s">
        <v>132</v>
      </c>
      <c r="K138" s="135">
        <v>241.5</v>
      </c>
      <c r="L138" s="296"/>
      <c r="M138" s="296"/>
      <c r="N138" s="296">
        <f t="shared" si="0"/>
        <v>0</v>
      </c>
      <c r="O138" s="296"/>
      <c r="P138" s="296"/>
      <c r="Q138" s="296"/>
      <c r="R138" s="136"/>
      <c r="T138" s="137" t="s">
        <v>5</v>
      </c>
      <c r="U138" s="40" t="s">
        <v>36</v>
      </c>
      <c r="V138" s="138">
        <v>0</v>
      </c>
      <c r="W138" s="138">
        <f t="shared" si="1"/>
        <v>0</v>
      </c>
      <c r="X138" s="138">
        <v>1.3999999999999999E-4</v>
      </c>
      <c r="Y138" s="138">
        <f t="shared" si="2"/>
        <v>3.381E-2</v>
      </c>
      <c r="Z138" s="138">
        <v>0</v>
      </c>
      <c r="AA138" s="139">
        <f t="shared" si="3"/>
        <v>0</v>
      </c>
      <c r="AR138" s="18" t="s">
        <v>133</v>
      </c>
      <c r="AT138" s="18" t="s">
        <v>129</v>
      </c>
      <c r="AU138" s="18" t="s">
        <v>76</v>
      </c>
      <c r="AY138" s="18" t="s">
        <v>128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8" t="s">
        <v>127</v>
      </c>
      <c r="BK138" s="141">
        <f t="shared" si="9"/>
        <v>0</v>
      </c>
      <c r="BL138" s="18" t="s">
        <v>133</v>
      </c>
      <c r="BM138" s="18" t="s">
        <v>171</v>
      </c>
    </row>
    <row r="139" spans="2:65" s="1" customFormat="1" ht="25.5" customHeight="1">
      <c r="B139" s="131"/>
      <c r="C139" s="132" t="s">
        <v>172</v>
      </c>
      <c r="D139" s="132" t="s">
        <v>129</v>
      </c>
      <c r="E139" s="133" t="s">
        <v>173</v>
      </c>
      <c r="F139" s="295" t="s">
        <v>174</v>
      </c>
      <c r="G139" s="295"/>
      <c r="H139" s="295"/>
      <c r="I139" s="295"/>
      <c r="J139" s="134" t="s">
        <v>132</v>
      </c>
      <c r="K139" s="135">
        <v>221.375</v>
      </c>
      <c r="L139" s="296"/>
      <c r="M139" s="296"/>
      <c r="N139" s="296">
        <f t="shared" si="0"/>
        <v>0</v>
      </c>
      <c r="O139" s="296"/>
      <c r="P139" s="296"/>
      <c r="Q139" s="296"/>
      <c r="R139" s="136"/>
      <c r="T139" s="137" t="s">
        <v>5</v>
      </c>
      <c r="U139" s="40" t="s">
        <v>36</v>
      </c>
      <c r="V139" s="138">
        <v>0</v>
      </c>
      <c r="W139" s="138">
        <f t="shared" si="1"/>
        <v>0</v>
      </c>
      <c r="X139" s="138">
        <v>0</v>
      </c>
      <c r="Y139" s="138">
        <f t="shared" si="2"/>
        <v>0</v>
      </c>
      <c r="Z139" s="138">
        <v>0</v>
      </c>
      <c r="AA139" s="139">
        <f t="shared" si="3"/>
        <v>0</v>
      </c>
      <c r="AR139" s="18" t="s">
        <v>133</v>
      </c>
      <c r="AT139" s="18" t="s">
        <v>129</v>
      </c>
      <c r="AU139" s="18" t="s">
        <v>76</v>
      </c>
      <c r="AY139" s="18" t="s">
        <v>128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8" t="s">
        <v>127</v>
      </c>
      <c r="BK139" s="141">
        <f t="shared" si="9"/>
        <v>0</v>
      </c>
      <c r="BL139" s="18" t="s">
        <v>133</v>
      </c>
      <c r="BM139" s="18" t="s">
        <v>175</v>
      </c>
    </row>
    <row r="140" spans="2:65" s="1" customFormat="1" ht="16.5" customHeight="1">
      <c r="B140" s="131"/>
      <c r="C140" s="132" t="s">
        <v>155</v>
      </c>
      <c r="D140" s="132" t="s">
        <v>129</v>
      </c>
      <c r="E140" s="133" t="s">
        <v>176</v>
      </c>
      <c r="F140" s="295" t="s">
        <v>177</v>
      </c>
      <c r="G140" s="295"/>
      <c r="H140" s="295"/>
      <c r="I140" s="295"/>
      <c r="J140" s="134" t="s">
        <v>132</v>
      </c>
      <c r="K140" s="135">
        <v>322.3</v>
      </c>
      <c r="L140" s="296"/>
      <c r="M140" s="296"/>
      <c r="N140" s="296">
        <f t="shared" si="0"/>
        <v>0</v>
      </c>
      <c r="O140" s="296"/>
      <c r="P140" s="296"/>
      <c r="Q140" s="296"/>
      <c r="R140" s="136"/>
      <c r="T140" s="137" t="s">
        <v>5</v>
      </c>
      <c r="U140" s="40" t="s">
        <v>36</v>
      </c>
      <c r="V140" s="138">
        <v>0</v>
      </c>
      <c r="W140" s="138">
        <f t="shared" si="1"/>
        <v>0</v>
      </c>
      <c r="X140" s="138">
        <v>1.20012410797394E-4</v>
      </c>
      <c r="Y140" s="138">
        <f t="shared" si="2"/>
        <v>3.8680000000000089E-2</v>
      </c>
      <c r="Z140" s="138">
        <v>0</v>
      </c>
      <c r="AA140" s="139">
        <f t="shared" si="3"/>
        <v>0</v>
      </c>
      <c r="AR140" s="18" t="s">
        <v>133</v>
      </c>
      <c r="AT140" s="18" t="s">
        <v>129</v>
      </c>
      <c r="AU140" s="18" t="s">
        <v>76</v>
      </c>
      <c r="AY140" s="18" t="s">
        <v>128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8" t="s">
        <v>127</v>
      </c>
      <c r="BK140" s="141">
        <f t="shared" si="9"/>
        <v>0</v>
      </c>
      <c r="BL140" s="18" t="s">
        <v>133</v>
      </c>
      <c r="BM140" s="18" t="s">
        <v>178</v>
      </c>
    </row>
    <row r="141" spans="2:65" s="1" customFormat="1" ht="25.5" customHeight="1">
      <c r="B141" s="131"/>
      <c r="C141" s="132" t="s">
        <v>179</v>
      </c>
      <c r="D141" s="132" t="s">
        <v>129</v>
      </c>
      <c r="E141" s="133" t="s">
        <v>180</v>
      </c>
      <c r="F141" s="295" t="s">
        <v>181</v>
      </c>
      <c r="G141" s="295"/>
      <c r="H141" s="295"/>
      <c r="I141" s="295"/>
      <c r="J141" s="134" t="s">
        <v>182</v>
      </c>
      <c r="K141" s="135">
        <v>15.339</v>
      </c>
      <c r="L141" s="296"/>
      <c r="M141" s="296"/>
      <c r="N141" s="296">
        <f t="shared" si="0"/>
        <v>0</v>
      </c>
      <c r="O141" s="296"/>
      <c r="P141" s="296"/>
      <c r="Q141" s="296"/>
      <c r="R141" s="136"/>
      <c r="T141" s="137" t="s">
        <v>5</v>
      </c>
      <c r="U141" s="40" t="s">
        <v>36</v>
      </c>
      <c r="V141" s="138">
        <v>0</v>
      </c>
      <c r="W141" s="138">
        <f t="shared" si="1"/>
        <v>0</v>
      </c>
      <c r="X141" s="138">
        <v>0</v>
      </c>
      <c r="Y141" s="138">
        <f t="shared" si="2"/>
        <v>0</v>
      </c>
      <c r="Z141" s="138">
        <v>0</v>
      </c>
      <c r="AA141" s="139">
        <f t="shared" si="3"/>
        <v>0</v>
      </c>
      <c r="AR141" s="18" t="s">
        <v>133</v>
      </c>
      <c r="AT141" s="18" t="s">
        <v>129</v>
      </c>
      <c r="AU141" s="18" t="s">
        <v>76</v>
      </c>
      <c r="AY141" s="18" t="s">
        <v>128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8" t="s">
        <v>127</v>
      </c>
      <c r="BK141" s="141">
        <f t="shared" si="9"/>
        <v>0</v>
      </c>
      <c r="BL141" s="18" t="s">
        <v>133</v>
      </c>
      <c r="BM141" s="18" t="s">
        <v>183</v>
      </c>
    </row>
    <row r="142" spans="2:65" s="9" customFormat="1" ht="37.35" customHeight="1">
      <c r="B142" s="121"/>
      <c r="C142" s="122"/>
      <c r="D142" s="123" t="s">
        <v>97</v>
      </c>
      <c r="E142" s="123"/>
      <c r="F142" s="123"/>
      <c r="G142" s="123"/>
      <c r="H142" s="123"/>
      <c r="I142" s="123"/>
      <c r="J142" s="123"/>
      <c r="K142" s="123"/>
      <c r="L142" s="123"/>
      <c r="M142" s="123"/>
      <c r="N142" s="301">
        <f>BK142</f>
        <v>0</v>
      </c>
      <c r="O142" s="302"/>
      <c r="P142" s="302"/>
      <c r="Q142" s="302"/>
      <c r="R142" s="124"/>
      <c r="T142" s="125"/>
      <c r="U142" s="122"/>
      <c r="V142" s="122"/>
      <c r="W142" s="126">
        <f>W143+W150+W155+W170+W191</f>
        <v>0</v>
      </c>
      <c r="X142" s="122"/>
      <c r="Y142" s="126">
        <f>Y143+Y150+Y155+Y170+Y191</f>
        <v>25.711659999999995</v>
      </c>
      <c r="Z142" s="122"/>
      <c r="AA142" s="127">
        <f>AA143+AA150+AA155+AA170+AA191</f>
        <v>0</v>
      </c>
      <c r="AR142" s="128" t="s">
        <v>76</v>
      </c>
      <c r="AT142" s="129" t="s">
        <v>68</v>
      </c>
      <c r="AU142" s="129" t="s">
        <v>69</v>
      </c>
      <c r="AY142" s="128" t="s">
        <v>128</v>
      </c>
      <c r="BK142" s="130">
        <f>BK143+BK150+BK155+BK170+BK191</f>
        <v>0</v>
      </c>
    </row>
    <row r="143" spans="2:65" s="9" customFormat="1" ht="19.899999999999999" customHeight="1">
      <c r="B143" s="121"/>
      <c r="C143" s="122"/>
      <c r="D143" s="142" t="s">
        <v>98</v>
      </c>
      <c r="E143" s="142"/>
      <c r="F143" s="142"/>
      <c r="G143" s="142"/>
      <c r="H143" s="142"/>
      <c r="I143" s="142"/>
      <c r="J143" s="142"/>
      <c r="K143" s="142"/>
      <c r="L143" s="142"/>
      <c r="M143" s="142"/>
      <c r="N143" s="303">
        <f>BK143</f>
        <v>0</v>
      </c>
      <c r="O143" s="304"/>
      <c r="P143" s="304"/>
      <c r="Q143" s="304"/>
      <c r="R143" s="124"/>
      <c r="T143" s="125"/>
      <c r="U143" s="122"/>
      <c r="V143" s="122"/>
      <c r="W143" s="126">
        <f>SUM(W144:W149)</f>
        <v>0</v>
      </c>
      <c r="X143" s="122"/>
      <c r="Y143" s="126">
        <f>SUM(Y144:Y149)</f>
        <v>0</v>
      </c>
      <c r="Z143" s="122"/>
      <c r="AA143" s="127">
        <f>SUM(AA144:AA149)</f>
        <v>0</v>
      </c>
      <c r="AR143" s="128" t="s">
        <v>76</v>
      </c>
      <c r="AT143" s="129" t="s">
        <v>68</v>
      </c>
      <c r="AU143" s="129" t="s">
        <v>76</v>
      </c>
      <c r="AY143" s="128" t="s">
        <v>128</v>
      </c>
      <c r="BK143" s="130">
        <f>SUM(BK144:BK149)</f>
        <v>0</v>
      </c>
    </row>
    <row r="144" spans="2:65" s="1" customFormat="1" ht="38.25" customHeight="1">
      <c r="B144" s="131"/>
      <c r="C144" s="132" t="s">
        <v>133</v>
      </c>
      <c r="D144" s="132" t="s">
        <v>129</v>
      </c>
      <c r="E144" s="133" t="s">
        <v>184</v>
      </c>
      <c r="F144" s="295" t="s">
        <v>185</v>
      </c>
      <c r="G144" s="295"/>
      <c r="H144" s="295"/>
      <c r="I144" s="295"/>
      <c r="J144" s="134" t="s">
        <v>186</v>
      </c>
      <c r="K144" s="135">
        <v>4.3</v>
      </c>
      <c r="L144" s="296"/>
      <c r="M144" s="296"/>
      <c r="N144" s="296">
        <f t="shared" ref="N144:N149" si="10">ROUND(L144*K144,3)</f>
        <v>0</v>
      </c>
      <c r="O144" s="296"/>
      <c r="P144" s="296"/>
      <c r="Q144" s="296"/>
      <c r="R144" s="136"/>
      <c r="T144" s="137" t="s">
        <v>5</v>
      </c>
      <c r="U144" s="40" t="s">
        <v>36</v>
      </c>
      <c r="V144" s="138">
        <v>0</v>
      </c>
      <c r="W144" s="138">
        <f t="shared" ref="W144:W149" si="11">V144*K144</f>
        <v>0</v>
      </c>
      <c r="X144" s="138">
        <v>0</v>
      </c>
      <c r="Y144" s="138">
        <f t="shared" ref="Y144:Y149" si="12">X144*K144</f>
        <v>0</v>
      </c>
      <c r="Z144" s="138">
        <v>0</v>
      </c>
      <c r="AA144" s="139">
        <f t="shared" ref="AA144:AA149" si="13">Z144*K144</f>
        <v>0</v>
      </c>
      <c r="AR144" s="18" t="s">
        <v>136</v>
      </c>
      <c r="AT144" s="18" t="s">
        <v>129</v>
      </c>
      <c r="AU144" s="18" t="s">
        <v>127</v>
      </c>
      <c r="AY144" s="18" t="s">
        <v>128</v>
      </c>
      <c r="BE144" s="140">
        <f t="shared" ref="BE144:BE149" si="14">IF(U144="základná",N144,0)</f>
        <v>0</v>
      </c>
      <c r="BF144" s="140">
        <f t="shared" ref="BF144:BF149" si="15">IF(U144="znížená",N144,0)</f>
        <v>0</v>
      </c>
      <c r="BG144" s="140">
        <f t="shared" ref="BG144:BG149" si="16">IF(U144="zákl. prenesená",N144,0)</f>
        <v>0</v>
      </c>
      <c r="BH144" s="140">
        <f t="shared" ref="BH144:BH149" si="17">IF(U144="zníž. prenesená",N144,0)</f>
        <v>0</v>
      </c>
      <c r="BI144" s="140">
        <f t="shared" ref="BI144:BI149" si="18">IF(U144="nulová",N144,0)</f>
        <v>0</v>
      </c>
      <c r="BJ144" s="18" t="s">
        <v>127</v>
      </c>
      <c r="BK144" s="141">
        <f t="shared" ref="BK144:BK149" si="19">ROUND(L144*K144,3)</f>
        <v>0</v>
      </c>
      <c r="BL144" s="18" t="s">
        <v>136</v>
      </c>
      <c r="BM144" s="18" t="s">
        <v>187</v>
      </c>
    </row>
    <row r="145" spans="2:65" s="1" customFormat="1" ht="25.5" customHeight="1">
      <c r="B145" s="131"/>
      <c r="C145" s="132" t="s">
        <v>188</v>
      </c>
      <c r="D145" s="132" t="s">
        <v>129</v>
      </c>
      <c r="E145" s="133" t="s">
        <v>189</v>
      </c>
      <c r="F145" s="295" t="s">
        <v>190</v>
      </c>
      <c r="G145" s="295"/>
      <c r="H145" s="295"/>
      <c r="I145" s="295"/>
      <c r="J145" s="134" t="s">
        <v>186</v>
      </c>
      <c r="K145" s="135">
        <v>70.75</v>
      </c>
      <c r="L145" s="296"/>
      <c r="M145" s="296"/>
      <c r="N145" s="296">
        <f t="shared" si="10"/>
        <v>0</v>
      </c>
      <c r="O145" s="296"/>
      <c r="P145" s="296"/>
      <c r="Q145" s="296"/>
      <c r="R145" s="136"/>
      <c r="T145" s="137" t="s">
        <v>5</v>
      </c>
      <c r="U145" s="40" t="s">
        <v>36</v>
      </c>
      <c r="V145" s="138">
        <v>0</v>
      </c>
      <c r="W145" s="138">
        <f t="shared" si="11"/>
        <v>0</v>
      </c>
      <c r="X145" s="138">
        <v>0</v>
      </c>
      <c r="Y145" s="138">
        <f t="shared" si="12"/>
        <v>0</v>
      </c>
      <c r="Z145" s="138">
        <v>0</v>
      </c>
      <c r="AA145" s="139">
        <f t="shared" si="13"/>
        <v>0</v>
      </c>
      <c r="AR145" s="18" t="s">
        <v>136</v>
      </c>
      <c r="AT145" s="18" t="s">
        <v>129</v>
      </c>
      <c r="AU145" s="18" t="s">
        <v>127</v>
      </c>
      <c r="AY145" s="18" t="s">
        <v>128</v>
      </c>
      <c r="BE145" s="140">
        <f t="shared" si="14"/>
        <v>0</v>
      </c>
      <c r="BF145" s="140">
        <f t="shared" si="15"/>
        <v>0</v>
      </c>
      <c r="BG145" s="140">
        <f t="shared" si="16"/>
        <v>0</v>
      </c>
      <c r="BH145" s="140">
        <f t="shared" si="17"/>
        <v>0</v>
      </c>
      <c r="BI145" s="140">
        <f t="shared" si="18"/>
        <v>0</v>
      </c>
      <c r="BJ145" s="18" t="s">
        <v>127</v>
      </c>
      <c r="BK145" s="141">
        <f t="shared" si="19"/>
        <v>0</v>
      </c>
      <c r="BL145" s="18" t="s">
        <v>136</v>
      </c>
      <c r="BM145" s="18" t="s">
        <v>191</v>
      </c>
    </row>
    <row r="146" spans="2:65" s="1" customFormat="1" ht="25.5" customHeight="1">
      <c r="B146" s="131"/>
      <c r="C146" s="132" t="s">
        <v>162</v>
      </c>
      <c r="D146" s="132" t="s">
        <v>129</v>
      </c>
      <c r="E146" s="133" t="s">
        <v>192</v>
      </c>
      <c r="F146" s="295" t="s">
        <v>193</v>
      </c>
      <c r="G146" s="295"/>
      <c r="H146" s="295"/>
      <c r="I146" s="295"/>
      <c r="J146" s="134" t="s">
        <v>186</v>
      </c>
      <c r="K146" s="135">
        <v>75.05</v>
      </c>
      <c r="L146" s="296"/>
      <c r="M146" s="296"/>
      <c r="N146" s="296">
        <f t="shared" si="10"/>
        <v>0</v>
      </c>
      <c r="O146" s="296"/>
      <c r="P146" s="296"/>
      <c r="Q146" s="296"/>
      <c r="R146" s="136"/>
      <c r="T146" s="137" t="s">
        <v>5</v>
      </c>
      <c r="U146" s="40" t="s">
        <v>36</v>
      </c>
      <c r="V146" s="138">
        <v>0</v>
      </c>
      <c r="W146" s="138">
        <f t="shared" si="11"/>
        <v>0</v>
      </c>
      <c r="X146" s="138">
        <v>0</v>
      </c>
      <c r="Y146" s="138">
        <f t="shared" si="12"/>
        <v>0</v>
      </c>
      <c r="Z146" s="138">
        <v>0</v>
      </c>
      <c r="AA146" s="139">
        <f t="shared" si="13"/>
        <v>0</v>
      </c>
      <c r="AR146" s="18" t="s">
        <v>136</v>
      </c>
      <c r="AT146" s="18" t="s">
        <v>129</v>
      </c>
      <c r="AU146" s="18" t="s">
        <v>127</v>
      </c>
      <c r="AY146" s="18" t="s">
        <v>128</v>
      </c>
      <c r="BE146" s="140">
        <f t="shared" si="14"/>
        <v>0</v>
      </c>
      <c r="BF146" s="140">
        <f t="shared" si="15"/>
        <v>0</v>
      </c>
      <c r="BG146" s="140">
        <f t="shared" si="16"/>
        <v>0</v>
      </c>
      <c r="BH146" s="140">
        <f t="shared" si="17"/>
        <v>0</v>
      </c>
      <c r="BI146" s="140">
        <f t="shared" si="18"/>
        <v>0</v>
      </c>
      <c r="BJ146" s="18" t="s">
        <v>127</v>
      </c>
      <c r="BK146" s="141">
        <f t="shared" si="19"/>
        <v>0</v>
      </c>
      <c r="BL146" s="18" t="s">
        <v>136</v>
      </c>
      <c r="BM146" s="18" t="s">
        <v>194</v>
      </c>
    </row>
    <row r="147" spans="2:65" s="1" customFormat="1" ht="25.5" customHeight="1">
      <c r="B147" s="131"/>
      <c r="C147" s="132" t="s">
        <v>195</v>
      </c>
      <c r="D147" s="132" t="s">
        <v>129</v>
      </c>
      <c r="E147" s="133" t="s">
        <v>196</v>
      </c>
      <c r="F147" s="295" t="s">
        <v>197</v>
      </c>
      <c r="G147" s="295"/>
      <c r="H147" s="295"/>
      <c r="I147" s="295"/>
      <c r="J147" s="134" t="s">
        <v>186</v>
      </c>
      <c r="K147" s="135">
        <v>75.05</v>
      </c>
      <c r="L147" s="296"/>
      <c r="M147" s="296"/>
      <c r="N147" s="296">
        <f t="shared" si="10"/>
        <v>0</v>
      </c>
      <c r="O147" s="296"/>
      <c r="P147" s="296"/>
      <c r="Q147" s="296"/>
      <c r="R147" s="136"/>
      <c r="T147" s="137" t="s">
        <v>5</v>
      </c>
      <c r="U147" s="40" t="s">
        <v>36</v>
      </c>
      <c r="V147" s="138">
        <v>0</v>
      </c>
      <c r="W147" s="138">
        <f t="shared" si="11"/>
        <v>0</v>
      </c>
      <c r="X147" s="138">
        <v>0</v>
      </c>
      <c r="Y147" s="138">
        <f t="shared" si="12"/>
        <v>0</v>
      </c>
      <c r="Z147" s="138">
        <v>0</v>
      </c>
      <c r="AA147" s="139">
        <f t="shared" si="13"/>
        <v>0</v>
      </c>
      <c r="AR147" s="18" t="s">
        <v>136</v>
      </c>
      <c r="AT147" s="18" t="s">
        <v>129</v>
      </c>
      <c r="AU147" s="18" t="s">
        <v>127</v>
      </c>
      <c r="AY147" s="18" t="s">
        <v>128</v>
      </c>
      <c r="BE147" s="140">
        <f t="shared" si="14"/>
        <v>0</v>
      </c>
      <c r="BF147" s="140">
        <f t="shared" si="15"/>
        <v>0</v>
      </c>
      <c r="BG147" s="140">
        <f t="shared" si="16"/>
        <v>0</v>
      </c>
      <c r="BH147" s="140">
        <f t="shared" si="17"/>
        <v>0</v>
      </c>
      <c r="BI147" s="140">
        <f t="shared" si="18"/>
        <v>0</v>
      </c>
      <c r="BJ147" s="18" t="s">
        <v>127</v>
      </c>
      <c r="BK147" s="141">
        <f t="shared" si="19"/>
        <v>0</v>
      </c>
      <c r="BL147" s="18" t="s">
        <v>136</v>
      </c>
      <c r="BM147" s="18" t="s">
        <v>198</v>
      </c>
    </row>
    <row r="148" spans="2:65" s="1" customFormat="1" ht="25.5" customHeight="1">
      <c r="B148" s="131"/>
      <c r="C148" s="132" t="s">
        <v>10</v>
      </c>
      <c r="D148" s="132" t="s">
        <v>129</v>
      </c>
      <c r="E148" s="133" t="s">
        <v>199</v>
      </c>
      <c r="F148" s="295" t="s">
        <v>200</v>
      </c>
      <c r="G148" s="295"/>
      <c r="H148" s="295"/>
      <c r="I148" s="295"/>
      <c r="J148" s="134" t="s">
        <v>186</v>
      </c>
      <c r="K148" s="135">
        <v>75.05</v>
      </c>
      <c r="L148" s="296"/>
      <c r="M148" s="296"/>
      <c r="N148" s="296">
        <f t="shared" si="10"/>
        <v>0</v>
      </c>
      <c r="O148" s="296"/>
      <c r="P148" s="296"/>
      <c r="Q148" s="296"/>
      <c r="R148" s="136"/>
      <c r="T148" s="137" t="s">
        <v>5</v>
      </c>
      <c r="U148" s="40" t="s">
        <v>36</v>
      </c>
      <c r="V148" s="138">
        <v>0</v>
      </c>
      <c r="W148" s="138">
        <f t="shared" si="11"/>
        <v>0</v>
      </c>
      <c r="X148" s="138">
        <v>0</v>
      </c>
      <c r="Y148" s="138">
        <f t="shared" si="12"/>
        <v>0</v>
      </c>
      <c r="Z148" s="138">
        <v>0</v>
      </c>
      <c r="AA148" s="139">
        <f t="shared" si="13"/>
        <v>0</v>
      </c>
      <c r="AR148" s="18" t="s">
        <v>136</v>
      </c>
      <c r="AT148" s="18" t="s">
        <v>129</v>
      </c>
      <c r="AU148" s="18" t="s">
        <v>127</v>
      </c>
      <c r="AY148" s="18" t="s">
        <v>128</v>
      </c>
      <c r="BE148" s="140">
        <f t="shared" si="14"/>
        <v>0</v>
      </c>
      <c r="BF148" s="140">
        <f t="shared" si="15"/>
        <v>0</v>
      </c>
      <c r="BG148" s="140">
        <f t="shared" si="16"/>
        <v>0</v>
      </c>
      <c r="BH148" s="140">
        <f t="shared" si="17"/>
        <v>0</v>
      </c>
      <c r="BI148" s="140">
        <f t="shared" si="18"/>
        <v>0</v>
      </c>
      <c r="BJ148" s="18" t="s">
        <v>127</v>
      </c>
      <c r="BK148" s="141">
        <f t="shared" si="19"/>
        <v>0</v>
      </c>
      <c r="BL148" s="18" t="s">
        <v>136</v>
      </c>
      <c r="BM148" s="18" t="s">
        <v>201</v>
      </c>
    </row>
    <row r="149" spans="2:65" s="1" customFormat="1" ht="38.25" customHeight="1">
      <c r="B149" s="131"/>
      <c r="C149" s="132" t="s">
        <v>202</v>
      </c>
      <c r="D149" s="132" t="s">
        <v>129</v>
      </c>
      <c r="E149" s="133" t="s">
        <v>203</v>
      </c>
      <c r="F149" s="295" t="s">
        <v>204</v>
      </c>
      <c r="G149" s="295"/>
      <c r="H149" s="295"/>
      <c r="I149" s="295"/>
      <c r="J149" s="134" t="s">
        <v>186</v>
      </c>
      <c r="K149" s="135">
        <v>75.05</v>
      </c>
      <c r="L149" s="296"/>
      <c r="M149" s="296"/>
      <c r="N149" s="296">
        <f t="shared" si="10"/>
        <v>0</v>
      </c>
      <c r="O149" s="296"/>
      <c r="P149" s="296"/>
      <c r="Q149" s="296"/>
      <c r="R149" s="136"/>
      <c r="T149" s="137" t="s">
        <v>5</v>
      </c>
      <c r="U149" s="40" t="s">
        <v>36</v>
      </c>
      <c r="V149" s="138">
        <v>0</v>
      </c>
      <c r="W149" s="138">
        <f t="shared" si="11"/>
        <v>0</v>
      </c>
      <c r="X149" s="138">
        <v>0</v>
      </c>
      <c r="Y149" s="138">
        <f t="shared" si="12"/>
        <v>0</v>
      </c>
      <c r="Z149" s="138">
        <v>0</v>
      </c>
      <c r="AA149" s="139">
        <f t="shared" si="13"/>
        <v>0</v>
      </c>
      <c r="AR149" s="18" t="s">
        <v>136</v>
      </c>
      <c r="AT149" s="18" t="s">
        <v>129</v>
      </c>
      <c r="AU149" s="18" t="s">
        <v>127</v>
      </c>
      <c r="AY149" s="18" t="s">
        <v>128</v>
      </c>
      <c r="BE149" s="140">
        <f t="shared" si="14"/>
        <v>0</v>
      </c>
      <c r="BF149" s="140">
        <f t="shared" si="15"/>
        <v>0</v>
      </c>
      <c r="BG149" s="140">
        <f t="shared" si="16"/>
        <v>0</v>
      </c>
      <c r="BH149" s="140">
        <f t="shared" si="17"/>
        <v>0</v>
      </c>
      <c r="BI149" s="140">
        <f t="shared" si="18"/>
        <v>0</v>
      </c>
      <c r="BJ149" s="18" t="s">
        <v>127</v>
      </c>
      <c r="BK149" s="141">
        <f t="shared" si="19"/>
        <v>0</v>
      </c>
      <c r="BL149" s="18" t="s">
        <v>136</v>
      </c>
      <c r="BM149" s="18" t="s">
        <v>205</v>
      </c>
    </row>
    <row r="150" spans="2:65" s="9" customFormat="1" ht="29.85" customHeight="1">
      <c r="B150" s="121"/>
      <c r="C150" s="122"/>
      <c r="D150" s="142" t="s">
        <v>99</v>
      </c>
      <c r="E150" s="142"/>
      <c r="F150" s="142"/>
      <c r="G150" s="142"/>
      <c r="H150" s="142"/>
      <c r="I150" s="142"/>
      <c r="J150" s="142"/>
      <c r="K150" s="142"/>
      <c r="L150" s="142"/>
      <c r="M150" s="142"/>
      <c r="N150" s="305">
        <f>BK150</f>
        <v>0</v>
      </c>
      <c r="O150" s="306"/>
      <c r="P150" s="306"/>
      <c r="Q150" s="306"/>
      <c r="R150" s="124"/>
      <c r="T150" s="125"/>
      <c r="U150" s="122"/>
      <c r="V150" s="122"/>
      <c r="W150" s="126">
        <f>SUM(W151:W154)</f>
        <v>0</v>
      </c>
      <c r="X150" s="122"/>
      <c r="Y150" s="126">
        <f>SUM(Y151:Y154)</f>
        <v>0</v>
      </c>
      <c r="Z150" s="122"/>
      <c r="AA150" s="127">
        <f>SUM(AA151:AA154)</f>
        <v>0</v>
      </c>
      <c r="AR150" s="128" t="s">
        <v>76</v>
      </c>
      <c r="AT150" s="129" t="s">
        <v>68</v>
      </c>
      <c r="AU150" s="129" t="s">
        <v>76</v>
      </c>
      <c r="AY150" s="128" t="s">
        <v>128</v>
      </c>
      <c r="BK150" s="130">
        <f>SUM(BK151:BK154)</f>
        <v>0</v>
      </c>
    </row>
    <row r="151" spans="2:65" s="1" customFormat="1" ht="16.5" customHeight="1">
      <c r="B151" s="131"/>
      <c r="C151" s="132" t="s">
        <v>168</v>
      </c>
      <c r="D151" s="132" t="s">
        <v>129</v>
      </c>
      <c r="E151" s="133" t="s">
        <v>206</v>
      </c>
      <c r="F151" s="295" t="s">
        <v>207</v>
      </c>
      <c r="G151" s="295"/>
      <c r="H151" s="295"/>
      <c r="I151" s="295"/>
      <c r="J151" s="134" t="s">
        <v>208</v>
      </c>
      <c r="K151" s="135">
        <v>0</v>
      </c>
      <c r="L151" s="296"/>
      <c r="M151" s="296"/>
      <c r="N151" s="296">
        <f>ROUND(L151*K151,3)</f>
        <v>0</v>
      </c>
      <c r="O151" s="296"/>
      <c r="P151" s="296"/>
      <c r="Q151" s="296"/>
      <c r="R151" s="136"/>
      <c r="T151" s="137" t="s">
        <v>5</v>
      </c>
      <c r="U151" s="40" t="s">
        <v>36</v>
      </c>
      <c r="V151" s="138">
        <v>0</v>
      </c>
      <c r="W151" s="138">
        <f>V151*K151</f>
        <v>0</v>
      </c>
      <c r="X151" s="138">
        <v>0</v>
      </c>
      <c r="Y151" s="138">
        <f>X151*K151</f>
        <v>0</v>
      </c>
      <c r="Z151" s="138">
        <v>0</v>
      </c>
      <c r="AA151" s="139">
        <f>Z151*K151</f>
        <v>0</v>
      </c>
      <c r="AR151" s="18" t="s">
        <v>136</v>
      </c>
      <c r="AT151" s="18" t="s">
        <v>129</v>
      </c>
      <c r="AU151" s="18" t="s">
        <v>127</v>
      </c>
      <c r="AY151" s="18" t="s">
        <v>128</v>
      </c>
      <c r="BE151" s="140">
        <f>IF(U151="základná",N151,0)</f>
        <v>0</v>
      </c>
      <c r="BF151" s="140">
        <f>IF(U151="znížená",N151,0)</f>
        <v>0</v>
      </c>
      <c r="BG151" s="140">
        <f>IF(U151="zákl. prenesená",N151,0)</f>
        <v>0</v>
      </c>
      <c r="BH151" s="140">
        <f>IF(U151="zníž. prenesená",N151,0)</f>
        <v>0</v>
      </c>
      <c r="BI151" s="140">
        <f>IF(U151="nulová",N151,0)</f>
        <v>0</v>
      </c>
      <c r="BJ151" s="18" t="s">
        <v>127</v>
      </c>
      <c r="BK151" s="141">
        <f>ROUND(L151*K151,3)</f>
        <v>0</v>
      </c>
      <c r="BL151" s="18" t="s">
        <v>136</v>
      </c>
      <c r="BM151" s="18" t="s">
        <v>209</v>
      </c>
    </row>
    <row r="152" spans="2:65" s="1" customFormat="1" ht="16.5" customHeight="1">
      <c r="B152" s="131"/>
      <c r="C152" s="132" t="s">
        <v>210</v>
      </c>
      <c r="D152" s="132" t="s">
        <v>129</v>
      </c>
      <c r="E152" s="133" t="s">
        <v>211</v>
      </c>
      <c r="F152" s="295" t="s">
        <v>212</v>
      </c>
      <c r="G152" s="295"/>
      <c r="H152" s="295"/>
      <c r="I152" s="295"/>
      <c r="J152" s="134" t="s">
        <v>208</v>
      </c>
      <c r="K152" s="135">
        <v>0</v>
      </c>
      <c r="L152" s="296"/>
      <c r="M152" s="296"/>
      <c r="N152" s="296">
        <f>ROUND(L152*K152,3)</f>
        <v>0</v>
      </c>
      <c r="O152" s="296"/>
      <c r="P152" s="296"/>
      <c r="Q152" s="296"/>
      <c r="R152" s="136"/>
      <c r="T152" s="137" t="s">
        <v>5</v>
      </c>
      <c r="U152" s="40" t="s">
        <v>36</v>
      </c>
      <c r="V152" s="138">
        <v>0</v>
      </c>
      <c r="W152" s="138">
        <f>V152*K152</f>
        <v>0</v>
      </c>
      <c r="X152" s="138">
        <v>0</v>
      </c>
      <c r="Y152" s="138">
        <f>X152*K152</f>
        <v>0</v>
      </c>
      <c r="Z152" s="138">
        <v>0</v>
      </c>
      <c r="AA152" s="139">
        <f>Z152*K152</f>
        <v>0</v>
      </c>
      <c r="AR152" s="18" t="s">
        <v>136</v>
      </c>
      <c r="AT152" s="18" t="s">
        <v>129</v>
      </c>
      <c r="AU152" s="18" t="s">
        <v>127</v>
      </c>
      <c r="AY152" s="18" t="s">
        <v>128</v>
      </c>
      <c r="BE152" s="140">
        <f>IF(U152="základná",N152,0)</f>
        <v>0</v>
      </c>
      <c r="BF152" s="140">
        <f>IF(U152="znížená",N152,0)</f>
        <v>0</v>
      </c>
      <c r="BG152" s="140">
        <f>IF(U152="zákl. prenesená",N152,0)</f>
        <v>0</v>
      </c>
      <c r="BH152" s="140">
        <f>IF(U152="zníž. prenesená",N152,0)</f>
        <v>0</v>
      </c>
      <c r="BI152" s="140">
        <f>IF(U152="nulová",N152,0)</f>
        <v>0</v>
      </c>
      <c r="BJ152" s="18" t="s">
        <v>127</v>
      </c>
      <c r="BK152" s="141">
        <f>ROUND(L152*K152,3)</f>
        <v>0</v>
      </c>
      <c r="BL152" s="18" t="s">
        <v>136</v>
      </c>
      <c r="BM152" s="18" t="s">
        <v>213</v>
      </c>
    </row>
    <row r="153" spans="2:65" s="1" customFormat="1" ht="16.5" customHeight="1">
      <c r="B153" s="131"/>
      <c r="C153" s="132" t="s">
        <v>171</v>
      </c>
      <c r="D153" s="132" t="s">
        <v>129</v>
      </c>
      <c r="E153" s="133" t="s">
        <v>214</v>
      </c>
      <c r="F153" s="295" t="s">
        <v>215</v>
      </c>
      <c r="G153" s="295"/>
      <c r="H153" s="295"/>
      <c r="I153" s="295"/>
      <c r="J153" s="134" t="s">
        <v>208</v>
      </c>
      <c r="K153" s="135">
        <v>0</v>
      </c>
      <c r="L153" s="296"/>
      <c r="M153" s="296"/>
      <c r="N153" s="296">
        <f>ROUND(L153*K153,3)</f>
        <v>0</v>
      </c>
      <c r="O153" s="296"/>
      <c r="P153" s="296"/>
      <c r="Q153" s="296"/>
      <c r="R153" s="136"/>
      <c r="T153" s="137" t="s">
        <v>5</v>
      </c>
      <c r="U153" s="40" t="s">
        <v>36</v>
      </c>
      <c r="V153" s="138">
        <v>0</v>
      </c>
      <c r="W153" s="138">
        <f>V153*K153</f>
        <v>0</v>
      </c>
      <c r="X153" s="138">
        <v>0</v>
      </c>
      <c r="Y153" s="138">
        <f>X153*K153</f>
        <v>0</v>
      </c>
      <c r="Z153" s="138">
        <v>0</v>
      </c>
      <c r="AA153" s="139">
        <f>Z153*K153</f>
        <v>0</v>
      </c>
      <c r="AR153" s="18" t="s">
        <v>136</v>
      </c>
      <c r="AT153" s="18" t="s">
        <v>129</v>
      </c>
      <c r="AU153" s="18" t="s">
        <v>127</v>
      </c>
      <c r="AY153" s="18" t="s">
        <v>128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18" t="s">
        <v>127</v>
      </c>
      <c r="BK153" s="141">
        <f>ROUND(L153*K153,3)</f>
        <v>0</v>
      </c>
      <c r="BL153" s="18" t="s">
        <v>136</v>
      </c>
      <c r="BM153" s="18" t="s">
        <v>216</v>
      </c>
    </row>
    <row r="154" spans="2:65" s="1" customFormat="1" ht="16.5" customHeight="1">
      <c r="B154" s="131"/>
      <c r="C154" s="132" t="s">
        <v>217</v>
      </c>
      <c r="D154" s="132" t="s">
        <v>129</v>
      </c>
      <c r="E154" s="133" t="s">
        <v>218</v>
      </c>
      <c r="F154" s="295" t="s">
        <v>219</v>
      </c>
      <c r="G154" s="295"/>
      <c r="H154" s="295"/>
      <c r="I154" s="295"/>
      <c r="J154" s="134" t="s">
        <v>208</v>
      </c>
      <c r="K154" s="135">
        <v>0</v>
      </c>
      <c r="L154" s="296"/>
      <c r="M154" s="296"/>
      <c r="N154" s="296">
        <f>ROUND(L154*K154,3)</f>
        <v>0</v>
      </c>
      <c r="O154" s="296"/>
      <c r="P154" s="296"/>
      <c r="Q154" s="296"/>
      <c r="R154" s="136"/>
      <c r="T154" s="137" t="s">
        <v>5</v>
      </c>
      <c r="U154" s="40" t="s">
        <v>36</v>
      </c>
      <c r="V154" s="138">
        <v>0</v>
      </c>
      <c r="W154" s="138">
        <f>V154*K154</f>
        <v>0</v>
      </c>
      <c r="X154" s="138">
        <v>0</v>
      </c>
      <c r="Y154" s="138">
        <f>X154*K154</f>
        <v>0</v>
      </c>
      <c r="Z154" s="138">
        <v>0</v>
      </c>
      <c r="AA154" s="139">
        <f>Z154*K154</f>
        <v>0</v>
      </c>
      <c r="AR154" s="18" t="s">
        <v>136</v>
      </c>
      <c r="AT154" s="18" t="s">
        <v>129</v>
      </c>
      <c r="AU154" s="18" t="s">
        <v>127</v>
      </c>
      <c r="AY154" s="18" t="s">
        <v>128</v>
      </c>
      <c r="BE154" s="140">
        <f>IF(U154="základná",N154,0)</f>
        <v>0</v>
      </c>
      <c r="BF154" s="140">
        <f>IF(U154="znížená",N154,0)</f>
        <v>0</v>
      </c>
      <c r="BG154" s="140">
        <f>IF(U154="zákl. prenesená",N154,0)</f>
        <v>0</v>
      </c>
      <c r="BH154" s="140">
        <f>IF(U154="zníž. prenesená",N154,0)</f>
        <v>0</v>
      </c>
      <c r="BI154" s="140">
        <f>IF(U154="nulová",N154,0)</f>
        <v>0</v>
      </c>
      <c r="BJ154" s="18" t="s">
        <v>127</v>
      </c>
      <c r="BK154" s="141">
        <f>ROUND(L154*K154,3)</f>
        <v>0</v>
      </c>
      <c r="BL154" s="18" t="s">
        <v>136</v>
      </c>
      <c r="BM154" s="18" t="s">
        <v>220</v>
      </c>
    </row>
    <row r="155" spans="2:65" s="9" customFormat="1" ht="29.85" customHeight="1">
      <c r="B155" s="121"/>
      <c r="C155" s="122"/>
      <c r="D155" s="142" t="s">
        <v>100</v>
      </c>
      <c r="E155" s="142"/>
      <c r="F155" s="142"/>
      <c r="G155" s="142"/>
      <c r="H155" s="142"/>
      <c r="I155" s="142"/>
      <c r="J155" s="142"/>
      <c r="K155" s="142"/>
      <c r="L155" s="142"/>
      <c r="M155" s="142"/>
      <c r="N155" s="305">
        <f>BK155</f>
        <v>0</v>
      </c>
      <c r="O155" s="306"/>
      <c r="P155" s="306"/>
      <c r="Q155" s="306"/>
      <c r="R155" s="124"/>
      <c r="T155" s="125"/>
      <c r="U155" s="122"/>
      <c r="V155" s="122"/>
      <c r="W155" s="126">
        <f>SUM(W156:W169)</f>
        <v>0</v>
      </c>
      <c r="X155" s="122"/>
      <c r="Y155" s="126">
        <f>SUM(Y156:Y169)</f>
        <v>17.733619999999995</v>
      </c>
      <c r="Z155" s="122"/>
      <c r="AA155" s="127">
        <f>SUM(AA156:AA169)</f>
        <v>0</v>
      </c>
      <c r="AR155" s="128" t="s">
        <v>76</v>
      </c>
      <c r="AT155" s="129" t="s">
        <v>68</v>
      </c>
      <c r="AU155" s="129" t="s">
        <v>76</v>
      </c>
      <c r="AY155" s="128" t="s">
        <v>128</v>
      </c>
      <c r="BK155" s="130">
        <f>SUM(BK156:BK169)</f>
        <v>0</v>
      </c>
    </row>
    <row r="156" spans="2:65" s="1" customFormat="1" ht="51" customHeight="1">
      <c r="B156" s="131"/>
      <c r="C156" s="132" t="s">
        <v>175</v>
      </c>
      <c r="D156" s="132" t="s">
        <v>129</v>
      </c>
      <c r="E156" s="133" t="s">
        <v>221</v>
      </c>
      <c r="F156" s="295" t="s">
        <v>222</v>
      </c>
      <c r="G156" s="295"/>
      <c r="H156" s="295"/>
      <c r="I156" s="295"/>
      <c r="J156" s="134" t="s">
        <v>132</v>
      </c>
      <c r="K156" s="135">
        <v>24.33</v>
      </c>
      <c r="L156" s="296"/>
      <c r="M156" s="296"/>
      <c r="N156" s="296">
        <f t="shared" ref="N156:N169" si="20">ROUND(L156*K156,3)</f>
        <v>0</v>
      </c>
      <c r="O156" s="296"/>
      <c r="P156" s="296"/>
      <c r="Q156" s="296"/>
      <c r="R156" s="136"/>
      <c r="T156" s="137" t="s">
        <v>5</v>
      </c>
      <c r="U156" s="40" t="s">
        <v>36</v>
      </c>
      <c r="V156" s="138">
        <v>0</v>
      </c>
      <c r="W156" s="138">
        <f t="shared" ref="W156:W169" si="21">V156*K156</f>
        <v>0</v>
      </c>
      <c r="X156" s="138">
        <v>4.3699136868064099E-3</v>
      </c>
      <c r="Y156" s="138">
        <f t="shared" ref="Y156:Y169" si="22">X156*K156</f>
        <v>0.10631999999999994</v>
      </c>
      <c r="Z156" s="138">
        <v>0</v>
      </c>
      <c r="AA156" s="139">
        <f t="shared" ref="AA156:AA169" si="23">Z156*K156</f>
        <v>0</v>
      </c>
      <c r="AR156" s="18" t="s">
        <v>136</v>
      </c>
      <c r="AT156" s="18" t="s">
        <v>129</v>
      </c>
      <c r="AU156" s="18" t="s">
        <v>127</v>
      </c>
      <c r="AY156" s="18" t="s">
        <v>128</v>
      </c>
      <c r="BE156" s="140">
        <f t="shared" ref="BE156:BE169" si="24">IF(U156="základná",N156,0)</f>
        <v>0</v>
      </c>
      <c r="BF156" s="140">
        <f t="shared" ref="BF156:BF169" si="25">IF(U156="znížená",N156,0)</f>
        <v>0</v>
      </c>
      <c r="BG156" s="140">
        <f t="shared" ref="BG156:BG169" si="26">IF(U156="zákl. prenesená",N156,0)</f>
        <v>0</v>
      </c>
      <c r="BH156" s="140">
        <f t="shared" ref="BH156:BH169" si="27">IF(U156="zníž. prenesená",N156,0)</f>
        <v>0</v>
      </c>
      <c r="BI156" s="140">
        <f t="shared" ref="BI156:BI169" si="28">IF(U156="nulová",N156,0)</f>
        <v>0</v>
      </c>
      <c r="BJ156" s="18" t="s">
        <v>127</v>
      </c>
      <c r="BK156" s="141">
        <f t="shared" ref="BK156:BK169" si="29">ROUND(L156*K156,3)</f>
        <v>0</v>
      </c>
      <c r="BL156" s="18" t="s">
        <v>136</v>
      </c>
      <c r="BM156" s="18" t="s">
        <v>223</v>
      </c>
    </row>
    <row r="157" spans="2:65" s="1" customFormat="1" ht="25.5" customHeight="1">
      <c r="B157" s="131"/>
      <c r="C157" s="132" t="s">
        <v>224</v>
      </c>
      <c r="D157" s="132" t="s">
        <v>129</v>
      </c>
      <c r="E157" s="133" t="s">
        <v>225</v>
      </c>
      <c r="F157" s="295" t="s">
        <v>226</v>
      </c>
      <c r="G157" s="295"/>
      <c r="H157" s="295"/>
      <c r="I157" s="295"/>
      <c r="J157" s="134" t="s">
        <v>132</v>
      </c>
      <c r="K157" s="135">
        <v>312.67200000000003</v>
      </c>
      <c r="L157" s="296"/>
      <c r="M157" s="296"/>
      <c r="N157" s="296">
        <f t="shared" si="20"/>
        <v>0</v>
      </c>
      <c r="O157" s="296"/>
      <c r="P157" s="296"/>
      <c r="Q157" s="296"/>
      <c r="R157" s="136"/>
      <c r="T157" s="137" t="s">
        <v>5</v>
      </c>
      <c r="U157" s="40" t="s">
        <v>36</v>
      </c>
      <c r="V157" s="138">
        <v>0</v>
      </c>
      <c r="W157" s="138">
        <f t="shared" si="21"/>
        <v>0</v>
      </c>
      <c r="X157" s="138">
        <v>1.9600092109303001E-3</v>
      </c>
      <c r="Y157" s="138">
        <f t="shared" si="22"/>
        <v>0.61283999999999883</v>
      </c>
      <c r="Z157" s="138">
        <v>0</v>
      </c>
      <c r="AA157" s="139">
        <f t="shared" si="23"/>
        <v>0</v>
      </c>
      <c r="AR157" s="18" t="s">
        <v>136</v>
      </c>
      <c r="AT157" s="18" t="s">
        <v>129</v>
      </c>
      <c r="AU157" s="18" t="s">
        <v>127</v>
      </c>
      <c r="AY157" s="18" t="s">
        <v>128</v>
      </c>
      <c r="BE157" s="140">
        <f t="shared" si="24"/>
        <v>0</v>
      </c>
      <c r="BF157" s="140">
        <f t="shared" si="25"/>
        <v>0</v>
      </c>
      <c r="BG157" s="140">
        <f t="shared" si="26"/>
        <v>0</v>
      </c>
      <c r="BH157" s="140">
        <f t="shared" si="27"/>
        <v>0</v>
      </c>
      <c r="BI157" s="140">
        <f t="shared" si="28"/>
        <v>0</v>
      </c>
      <c r="BJ157" s="18" t="s">
        <v>127</v>
      </c>
      <c r="BK157" s="141">
        <f t="shared" si="29"/>
        <v>0</v>
      </c>
      <c r="BL157" s="18" t="s">
        <v>136</v>
      </c>
      <c r="BM157" s="18" t="s">
        <v>227</v>
      </c>
    </row>
    <row r="158" spans="2:65" s="1" customFormat="1" ht="25.5" customHeight="1">
      <c r="B158" s="131"/>
      <c r="C158" s="132" t="s">
        <v>178</v>
      </c>
      <c r="D158" s="132" t="s">
        <v>129</v>
      </c>
      <c r="E158" s="133" t="s">
        <v>228</v>
      </c>
      <c r="F158" s="295" t="s">
        <v>229</v>
      </c>
      <c r="G158" s="295"/>
      <c r="H158" s="295"/>
      <c r="I158" s="295"/>
      <c r="J158" s="134" t="s">
        <v>132</v>
      </c>
      <c r="K158" s="135">
        <v>57.5</v>
      </c>
      <c r="L158" s="296"/>
      <c r="M158" s="296"/>
      <c r="N158" s="296">
        <f t="shared" si="20"/>
        <v>0</v>
      </c>
      <c r="O158" s="296"/>
      <c r="P158" s="296"/>
      <c r="Q158" s="296"/>
      <c r="R158" s="136"/>
      <c r="T158" s="137" t="s">
        <v>5</v>
      </c>
      <c r="U158" s="40" t="s">
        <v>36</v>
      </c>
      <c r="V158" s="138">
        <v>0</v>
      </c>
      <c r="W158" s="138">
        <f t="shared" si="21"/>
        <v>0</v>
      </c>
      <c r="X158" s="138">
        <v>0</v>
      </c>
      <c r="Y158" s="138">
        <f t="shared" si="22"/>
        <v>0</v>
      </c>
      <c r="Z158" s="138">
        <v>0</v>
      </c>
      <c r="AA158" s="139">
        <f t="shared" si="23"/>
        <v>0</v>
      </c>
      <c r="AR158" s="18" t="s">
        <v>136</v>
      </c>
      <c r="AT158" s="18" t="s">
        <v>129</v>
      </c>
      <c r="AU158" s="18" t="s">
        <v>127</v>
      </c>
      <c r="AY158" s="18" t="s">
        <v>128</v>
      </c>
      <c r="BE158" s="140">
        <f t="shared" si="24"/>
        <v>0</v>
      </c>
      <c r="BF158" s="140">
        <f t="shared" si="25"/>
        <v>0</v>
      </c>
      <c r="BG158" s="140">
        <f t="shared" si="26"/>
        <v>0</v>
      </c>
      <c r="BH158" s="140">
        <f t="shared" si="27"/>
        <v>0</v>
      </c>
      <c r="BI158" s="140">
        <f t="shared" si="28"/>
        <v>0</v>
      </c>
      <c r="BJ158" s="18" t="s">
        <v>127</v>
      </c>
      <c r="BK158" s="141">
        <f t="shared" si="29"/>
        <v>0</v>
      </c>
      <c r="BL158" s="18" t="s">
        <v>136</v>
      </c>
      <c r="BM158" s="18" t="s">
        <v>230</v>
      </c>
    </row>
    <row r="159" spans="2:65" s="1" customFormat="1" ht="38.25" customHeight="1">
      <c r="B159" s="131"/>
      <c r="C159" s="132" t="s">
        <v>231</v>
      </c>
      <c r="D159" s="132" t="s">
        <v>129</v>
      </c>
      <c r="E159" s="133" t="s">
        <v>232</v>
      </c>
      <c r="F159" s="295" t="s">
        <v>233</v>
      </c>
      <c r="G159" s="295"/>
      <c r="H159" s="295"/>
      <c r="I159" s="295"/>
      <c r="J159" s="134" t="s">
        <v>132</v>
      </c>
      <c r="K159" s="135">
        <v>222.06</v>
      </c>
      <c r="L159" s="296"/>
      <c r="M159" s="296"/>
      <c r="N159" s="296">
        <f t="shared" si="20"/>
        <v>0</v>
      </c>
      <c r="O159" s="296"/>
      <c r="P159" s="296"/>
      <c r="Q159" s="296"/>
      <c r="R159" s="136"/>
      <c r="T159" s="137" t="s">
        <v>5</v>
      </c>
      <c r="U159" s="40" t="s">
        <v>36</v>
      </c>
      <c r="V159" s="138">
        <v>0</v>
      </c>
      <c r="W159" s="138">
        <f t="shared" si="21"/>
        <v>0</v>
      </c>
      <c r="X159" s="138">
        <v>5.6290011708547201E-2</v>
      </c>
      <c r="Y159" s="138">
        <f t="shared" si="22"/>
        <v>12.499759999999991</v>
      </c>
      <c r="Z159" s="138">
        <v>0</v>
      </c>
      <c r="AA159" s="139">
        <f t="shared" si="23"/>
        <v>0</v>
      </c>
      <c r="AR159" s="18" t="s">
        <v>136</v>
      </c>
      <c r="AT159" s="18" t="s">
        <v>129</v>
      </c>
      <c r="AU159" s="18" t="s">
        <v>127</v>
      </c>
      <c r="AY159" s="18" t="s">
        <v>128</v>
      </c>
      <c r="BE159" s="140">
        <f t="shared" si="24"/>
        <v>0</v>
      </c>
      <c r="BF159" s="140">
        <f t="shared" si="25"/>
        <v>0</v>
      </c>
      <c r="BG159" s="140">
        <f t="shared" si="26"/>
        <v>0</v>
      </c>
      <c r="BH159" s="140">
        <f t="shared" si="27"/>
        <v>0</v>
      </c>
      <c r="BI159" s="140">
        <f t="shared" si="28"/>
        <v>0</v>
      </c>
      <c r="BJ159" s="18" t="s">
        <v>127</v>
      </c>
      <c r="BK159" s="141">
        <f t="shared" si="29"/>
        <v>0</v>
      </c>
      <c r="BL159" s="18" t="s">
        <v>136</v>
      </c>
      <c r="BM159" s="18" t="s">
        <v>234</v>
      </c>
    </row>
    <row r="160" spans="2:65" s="1" customFormat="1" ht="25.5" customHeight="1">
      <c r="B160" s="131"/>
      <c r="C160" s="132" t="s">
        <v>183</v>
      </c>
      <c r="D160" s="132" t="s">
        <v>129</v>
      </c>
      <c r="E160" s="133" t="s">
        <v>235</v>
      </c>
      <c r="F160" s="295" t="s">
        <v>236</v>
      </c>
      <c r="G160" s="295"/>
      <c r="H160" s="295"/>
      <c r="I160" s="295"/>
      <c r="J160" s="134" t="s">
        <v>132</v>
      </c>
      <c r="K160" s="135">
        <v>242.8</v>
      </c>
      <c r="L160" s="296"/>
      <c r="M160" s="296"/>
      <c r="N160" s="296">
        <f t="shared" si="20"/>
        <v>0</v>
      </c>
      <c r="O160" s="296"/>
      <c r="P160" s="296"/>
      <c r="Q160" s="296"/>
      <c r="R160" s="136"/>
      <c r="T160" s="137" t="s">
        <v>5</v>
      </c>
      <c r="U160" s="40" t="s">
        <v>36</v>
      </c>
      <c r="V160" s="138">
        <v>0</v>
      </c>
      <c r="W160" s="138">
        <f t="shared" si="21"/>
        <v>0</v>
      </c>
      <c r="X160" s="138">
        <v>3.3999999999999998E-3</v>
      </c>
      <c r="Y160" s="138">
        <f t="shared" si="22"/>
        <v>0.82552000000000003</v>
      </c>
      <c r="Z160" s="138">
        <v>0</v>
      </c>
      <c r="AA160" s="139">
        <f t="shared" si="23"/>
        <v>0</v>
      </c>
      <c r="AR160" s="18" t="s">
        <v>136</v>
      </c>
      <c r="AT160" s="18" t="s">
        <v>129</v>
      </c>
      <c r="AU160" s="18" t="s">
        <v>127</v>
      </c>
      <c r="AY160" s="18" t="s">
        <v>128</v>
      </c>
      <c r="BE160" s="140">
        <f t="shared" si="24"/>
        <v>0</v>
      </c>
      <c r="BF160" s="140">
        <f t="shared" si="25"/>
        <v>0</v>
      </c>
      <c r="BG160" s="140">
        <f t="shared" si="26"/>
        <v>0</v>
      </c>
      <c r="BH160" s="140">
        <f t="shared" si="27"/>
        <v>0</v>
      </c>
      <c r="BI160" s="140">
        <f t="shared" si="28"/>
        <v>0</v>
      </c>
      <c r="BJ160" s="18" t="s">
        <v>127</v>
      </c>
      <c r="BK160" s="141">
        <f t="shared" si="29"/>
        <v>0</v>
      </c>
      <c r="BL160" s="18" t="s">
        <v>136</v>
      </c>
      <c r="BM160" s="18" t="s">
        <v>237</v>
      </c>
    </row>
    <row r="161" spans="2:65" s="1" customFormat="1" ht="25.5" customHeight="1">
      <c r="B161" s="131"/>
      <c r="C161" s="132" t="s">
        <v>238</v>
      </c>
      <c r="D161" s="132" t="s">
        <v>129</v>
      </c>
      <c r="E161" s="133" t="s">
        <v>239</v>
      </c>
      <c r="F161" s="295" t="s">
        <v>240</v>
      </c>
      <c r="G161" s="295"/>
      <c r="H161" s="295"/>
      <c r="I161" s="295"/>
      <c r="J161" s="134" t="s">
        <v>132</v>
      </c>
      <c r="K161" s="135">
        <v>3.6</v>
      </c>
      <c r="L161" s="296"/>
      <c r="M161" s="296"/>
      <c r="N161" s="296">
        <f t="shared" si="20"/>
        <v>0</v>
      </c>
      <c r="O161" s="296"/>
      <c r="P161" s="296"/>
      <c r="Q161" s="296"/>
      <c r="R161" s="136"/>
      <c r="T161" s="137" t="s">
        <v>5</v>
      </c>
      <c r="U161" s="40" t="s">
        <v>36</v>
      </c>
      <c r="V161" s="138">
        <v>0</v>
      </c>
      <c r="W161" s="138">
        <f t="shared" si="21"/>
        <v>0</v>
      </c>
      <c r="X161" s="138">
        <v>4.1000000000000003E-3</v>
      </c>
      <c r="Y161" s="138">
        <f t="shared" si="22"/>
        <v>1.4760000000000002E-2</v>
      </c>
      <c r="Z161" s="138">
        <v>0</v>
      </c>
      <c r="AA161" s="139">
        <f t="shared" si="23"/>
        <v>0</v>
      </c>
      <c r="AR161" s="18" t="s">
        <v>136</v>
      </c>
      <c r="AT161" s="18" t="s">
        <v>129</v>
      </c>
      <c r="AU161" s="18" t="s">
        <v>127</v>
      </c>
      <c r="AY161" s="18" t="s">
        <v>128</v>
      </c>
      <c r="BE161" s="140">
        <f t="shared" si="24"/>
        <v>0</v>
      </c>
      <c r="BF161" s="140">
        <f t="shared" si="25"/>
        <v>0</v>
      </c>
      <c r="BG161" s="140">
        <f t="shared" si="26"/>
        <v>0</v>
      </c>
      <c r="BH161" s="140">
        <f t="shared" si="27"/>
        <v>0</v>
      </c>
      <c r="BI161" s="140">
        <f t="shared" si="28"/>
        <v>0</v>
      </c>
      <c r="BJ161" s="18" t="s">
        <v>127</v>
      </c>
      <c r="BK161" s="141">
        <f t="shared" si="29"/>
        <v>0</v>
      </c>
      <c r="BL161" s="18" t="s">
        <v>136</v>
      </c>
      <c r="BM161" s="18" t="s">
        <v>241</v>
      </c>
    </row>
    <row r="162" spans="2:65" s="1" customFormat="1" ht="51" customHeight="1">
      <c r="B162" s="131"/>
      <c r="C162" s="132" t="s">
        <v>187</v>
      </c>
      <c r="D162" s="132" t="s">
        <v>129</v>
      </c>
      <c r="E162" s="133" t="s">
        <v>242</v>
      </c>
      <c r="F162" s="295" t="s">
        <v>243</v>
      </c>
      <c r="G162" s="295"/>
      <c r="H162" s="295"/>
      <c r="I162" s="295"/>
      <c r="J162" s="134" t="s">
        <v>132</v>
      </c>
      <c r="K162" s="135">
        <v>33.11</v>
      </c>
      <c r="L162" s="296"/>
      <c r="M162" s="296"/>
      <c r="N162" s="296">
        <f t="shared" si="20"/>
        <v>0</v>
      </c>
      <c r="O162" s="296"/>
      <c r="P162" s="296"/>
      <c r="Q162" s="296"/>
      <c r="R162" s="136"/>
      <c r="T162" s="137" t="s">
        <v>5</v>
      </c>
      <c r="U162" s="40" t="s">
        <v>36</v>
      </c>
      <c r="V162" s="138">
        <v>0</v>
      </c>
      <c r="W162" s="138">
        <f t="shared" si="21"/>
        <v>0</v>
      </c>
      <c r="X162" s="138">
        <v>9.4400483237692505E-3</v>
      </c>
      <c r="Y162" s="138">
        <f t="shared" si="22"/>
        <v>0.31255999999999989</v>
      </c>
      <c r="Z162" s="138">
        <v>0</v>
      </c>
      <c r="AA162" s="139">
        <f t="shared" si="23"/>
        <v>0</v>
      </c>
      <c r="AR162" s="18" t="s">
        <v>136</v>
      </c>
      <c r="AT162" s="18" t="s">
        <v>129</v>
      </c>
      <c r="AU162" s="18" t="s">
        <v>127</v>
      </c>
      <c r="AY162" s="18" t="s">
        <v>128</v>
      </c>
      <c r="BE162" s="140">
        <f t="shared" si="24"/>
        <v>0</v>
      </c>
      <c r="BF162" s="140">
        <f t="shared" si="25"/>
        <v>0</v>
      </c>
      <c r="BG162" s="140">
        <f t="shared" si="26"/>
        <v>0</v>
      </c>
      <c r="BH162" s="140">
        <f t="shared" si="27"/>
        <v>0</v>
      </c>
      <c r="BI162" s="140">
        <f t="shared" si="28"/>
        <v>0</v>
      </c>
      <c r="BJ162" s="18" t="s">
        <v>127</v>
      </c>
      <c r="BK162" s="141">
        <f t="shared" si="29"/>
        <v>0</v>
      </c>
      <c r="BL162" s="18" t="s">
        <v>136</v>
      </c>
      <c r="BM162" s="18" t="s">
        <v>244</v>
      </c>
    </row>
    <row r="163" spans="2:65" s="1" customFormat="1" ht="51" customHeight="1">
      <c r="B163" s="131"/>
      <c r="C163" s="132" t="s">
        <v>245</v>
      </c>
      <c r="D163" s="132" t="s">
        <v>129</v>
      </c>
      <c r="E163" s="133" t="s">
        <v>246</v>
      </c>
      <c r="F163" s="295" t="s">
        <v>247</v>
      </c>
      <c r="G163" s="295"/>
      <c r="H163" s="295"/>
      <c r="I163" s="295"/>
      <c r="J163" s="134" t="s">
        <v>132</v>
      </c>
      <c r="K163" s="135">
        <v>13.2</v>
      </c>
      <c r="L163" s="296"/>
      <c r="M163" s="296"/>
      <c r="N163" s="296">
        <f t="shared" si="20"/>
        <v>0</v>
      </c>
      <c r="O163" s="296"/>
      <c r="P163" s="296"/>
      <c r="Q163" s="296"/>
      <c r="R163" s="136"/>
      <c r="T163" s="137" t="s">
        <v>5</v>
      </c>
      <c r="U163" s="40" t="s">
        <v>36</v>
      </c>
      <c r="V163" s="138">
        <v>0</v>
      </c>
      <c r="W163" s="138">
        <f t="shared" si="21"/>
        <v>0</v>
      </c>
      <c r="X163" s="138">
        <v>1.0630303030303E-2</v>
      </c>
      <c r="Y163" s="138">
        <f t="shared" si="22"/>
        <v>0.14031999999999958</v>
      </c>
      <c r="Z163" s="138">
        <v>0</v>
      </c>
      <c r="AA163" s="139">
        <f t="shared" si="23"/>
        <v>0</v>
      </c>
      <c r="AR163" s="18" t="s">
        <v>136</v>
      </c>
      <c r="AT163" s="18" t="s">
        <v>129</v>
      </c>
      <c r="AU163" s="18" t="s">
        <v>127</v>
      </c>
      <c r="AY163" s="18" t="s">
        <v>128</v>
      </c>
      <c r="BE163" s="140">
        <f t="shared" si="24"/>
        <v>0</v>
      </c>
      <c r="BF163" s="140">
        <f t="shared" si="25"/>
        <v>0</v>
      </c>
      <c r="BG163" s="140">
        <f t="shared" si="26"/>
        <v>0</v>
      </c>
      <c r="BH163" s="140">
        <f t="shared" si="27"/>
        <v>0</v>
      </c>
      <c r="BI163" s="140">
        <f t="shared" si="28"/>
        <v>0</v>
      </c>
      <c r="BJ163" s="18" t="s">
        <v>127</v>
      </c>
      <c r="BK163" s="141">
        <f t="shared" si="29"/>
        <v>0</v>
      </c>
      <c r="BL163" s="18" t="s">
        <v>136</v>
      </c>
      <c r="BM163" s="18" t="s">
        <v>248</v>
      </c>
    </row>
    <row r="164" spans="2:65" s="1" customFormat="1" ht="38.25" customHeight="1">
      <c r="B164" s="131"/>
      <c r="C164" s="132" t="s">
        <v>191</v>
      </c>
      <c r="D164" s="132" t="s">
        <v>129</v>
      </c>
      <c r="E164" s="133" t="s">
        <v>249</v>
      </c>
      <c r="F164" s="295" t="s">
        <v>250</v>
      </c>
      <c r="G164" s="295"/>
      <c r="H164" s="295"/>
      <c r="I164" s="295"/>
      <c r="J164" s="134" t="s">
        <v>132</v>
      </c>
      <c r="K164" s="135">
        <v>240.30600000000001</v>
      </c>
      <c r="L164" s="296"/>
      <c r="M164" s="296"/>
      <c r="N164" s="296">
        <f t="shared" si="20"/>
        <v>0</v>
      </c>
      <c r="O164" s="296"/>
      <c r="P164" s="296"/>
      <c r="Q164" s="296"/>
      <c r="R164" s="136"/>
      <c r="T164" s="137" t="s">
        <v>5</v>
      </c>
      <c r="U164" s="40" t="s">
        <v>36</v>
      </c>
      <c r="V164" s="138">
        <v>0</v>
      </c>
      <c r="W164" s="138">
        <f t="shared" si="21"/>
        <v>0</v>
      </c>
      <c r="X164" s="138">
        <v>1.27100030794071E-2</v>
      </c>
      <c r="Y164" s="138">
        <f t="shared" si="22"/>
        <v>3.0542900000000026</v>
      </c>
      <c r="Z164" s="138">
        <v>0</v>
      </c>
      <c r="AA164" s="139">
        <f t="shared" si="23"/>
        <v>0</v>
      </c>
      <c r="AR164" s="18" t="s">
        <v>136</v>
      </c>
      <c r="AT164" s="18" t="s">
        <v>129</v>
      </c>
      <c r="AU164" s="18" t="s">
        <v>127</v>
      </c>
      <c r="AY164" s="18" t="s">
        <v>128</v>
      </c>
      <c r="BE164" s="140">
        <f t="shared" si="24"/>
        <v>0</v>
      </c>
      <c r="BF164" s="140">
        <f t="shared" si="25"/>
        <v>0</v>
      </c>
      <c r="BG164" s="140">
        <f t="shared" si="26"/>
        <v>0</v>
      </c>
      <c r="BH164" s="140">
        <f t="shared" si="27"/>
        <v>0</v>
      </c>
      <c r="BI164" s="140">
        <f t="shared" si="28"/>
        <v>0</v>
      </c>
      <c r="BJ164" s="18" t="s">
        <v>127</v>
      </c>
      <c r="BK164" s="141">
        <f t="shared" si="29"/>
        <v>0</v>
      </c>
      <c r="BL164" s="18" t="s">
        <v>136</v>
      </c>
      <c r="BM164" s="18" t="s">
        <v>251</v>
      </c>
    </row>
    <row r="165" spans="2:65" s="1" customFormat="1" ht="16.5" customHeight="1">
      <c r="B165" s="131"/>
      <c r="C165" s="132" t="s">
        <v>252</v>
      </c>
      <c r="D165" s="132" t="s">
        <v>129</v>
      </c>
      <c r="E165" s="133" t="s">
        <v>253</v>
      </c>
      <c r="F165" s="295" t="s">
        <v>254</v>
      </c>
      <c r="G165" s="295"/>
      <c r="H165" s="295"/>
      <c r="I165" s="295"/>
      <c r="J165" s="134" t="s">
        <v>140</v>
      </c>
      <c r="K165" s="135">
        <v>101</v>
      </c>
      <c r="L165" s="296"/>
      <c r="M165" s="296"/>
      <c r="N165" s="296">
        <f t="shared" si="20"/>
        <v>0</v>
      </c>
      <c r="O165" s="296"/>
      <c r="P165" s="296"/>
      <c r="Q165" s="296"/>
      <c r="R165" s="136"/>
      <c r="T165" s="137" t="s">
        <v>5</v>
      </c>
      <c r="U165" s="40" t="s">
        <v>36</v>
      </c>
      <c r="V165" s="138">
        <v>0</v>
      </c>
      <c r="W165" s="138">
        <f t="shared" si="21"/>
        <v>0</v>
      </c>
      <c r="X165" s="138">
        <v>0</v>
      </c>
      <c r="Y165" s="138">
        <f t="shared" si="22"/>
        <v>0</v>
      </c>
      <c r="Z165" s="138">
        <v>0</v>
      </c>
      <c r="AA165" s="139">
        <f t="shared" si="23"/>
        <v>0</v>
      </c>
      <c r="AR165" s="18" t="s">
        <v>136</v>
      </c>
      <c r="AT165" s="18" t="s">
        <v>129</v>
      </c>
      <c r="AU165" s="18" t="s">
        <v>127</v>
      </c>
      <c r="AY165" s="18" t="s">
        <v>128</v>
      </c>
      <c r="BE165" s="140">
        <f t="shared" si="24"/>
        <v>0</v>
      </c>
      <c r="BF165" s="140">
        <f t="shared" si="25"/>
        <v>0</v>
      </c>
      <c r="BG165" s="140">
        <f t="shared" si="26"/>
        <v>0</v>
      </c>
      <c r="BH165" s="140">
        <f t="shared" si="27"/>
        <v>0</v>
      </c>
      <c r="BI165" s="140">
        <f t="shared" si="28"/>
        <v>0</v>
      </c>
      <c r="BJ165" s="18" t="s">
        <v>127</v>
      </c>
      <c r="BK165" s="141">
        <f t="shared" si="29"/>
        <v>0</v>
      </c>
      <c r="BL165" s="18" t="s">
        <v>136</v>
      </c>
      <c r="BM165" s="18" t="s">
        <v>255</v>
      </c>
    </row>
    <row r="166" spans="2:65" s="1" customFormat="1" ht="16.5" customHeight="1">
      <c r="B166" s="131"/>
      <c r="C166" s="132" t="s">
        <v>194</v>
      </c>
      <c r="D166" s="132" t="s">
        <v>129</v>
      </c>
      <c r="E166" s="133" t="s">
        <v>256</v>
      </c>
      <c r="F166" s="295" t="s">
        <v>257</v>
      </c>
      <c r="G166" s="295"/>
      <c r="H166" s="295"/>
      <c r="I166" s="295"/>
      <c r="J166" s="134" t="s">
        <v>140</v>
      </c>
      <c r="K166" s="135">
        <v>2</v>
      </c>
      <c r="L166" s="296"/>
      <c r="M166" s="296"/>
      <c r="N166" s="296">
        <f t="shared" si="20"/>
        <v>0</v>
      </c>
      <c r="O166" s="296"/>
      <c r="P166" s="296"/>
      <c r="Q166" s="296"/>
      <c r="R166" s="136"/>
      <c r="T166" s="137" t="s">
        <v>5</v>
      </c>
      <c r="U166" s="40" t="s">
        <v>36</v>
      </c>
      <c r="V166" s="138">
        <v>0</v>
      </c>
      <c r="W166" s="138">
        <f t="shared" si="21"/>
        <v>0</v>
      </c>
      <c r="X166" s="138">
        <v>0</v>
      </c>
      <c r="Y166" s="138">
        <f t="shared" si="22"/>
        <v>0</v>
      </c>
      <c r="Z166" s="138">
        <v>0</v>
      </c>
      <c r="AA166" s="139">
        <f t="shared" si="23"/>
        <v>0</v>
      </c>
      <c r="AR166" s="18" t="s">
        <v>136</v>
      </c>
      <c r="AT166" s="18" t="s">
        <v>129</v>
      </c>
      <c r="AU166" s="18" t="s">
        <v>127</v>
      </c>
      <c r="AY166" s="18" t="s">
        <v>128</v>
      </c>
      <c r="BE166" s="140">
        <f t="shared" si="24"/>
        <v>0</v>
      </c>
      <c r="BF166" s="140">
        <f t="shared" si="25"/>
        <v>0</v>
      </c>
      <c r="BG166" s="140">
        <f t="shared" si="26"/>
        <v>0</v>
      </c>
      <c r="BH166" s="140">
        <f t="shared" si="27"/>
        <v>0</v>
      </c>
      <c r="BI166" s="140">
        <f t="shared" si="28"/>
        <v>0</v>
      </c>
      <c r="BJ166" s="18" t="s">
        <v>127</v>
      </c>
      <c r="BK166" s="141">
        <f t="shared" si="29"/>
        <v>0</v>
      </c>
      <c r="BL166" s="18" t="s">
        <v>136</v>
      </c>
      <c r="BM166" s="18" t="s">
        <v>258</v>
      </c>
    </row>
    <row r="167" spans="2:65" s="1" customFormat="1" ht="16.5" customHeight="1">
      <c r="B167" s="131"/>
      <c r="C167" s="132" t="s">
        <v>259</v>
      </c>
      <c r="D167" s="132" t="s">
        <v>129</v>
      </c>
      <c r="E167" s="133" t="s">
        <v>260</v>
      </c>
      <c r="F167" s="295" t="s">
        <v>261</v>
      </c>
      <c r="G167" s="295"/>
      <c r="H167" s="295"/>
      <c r="I167" s="295"/>
      <c r="J167" s="134" t="s">
        <v>140</v>
      </c>
      <c r="K167" s="135">
        <v>183.1</v>
      </c>
      <c r="L167" s="296"/>
      <c r="M167" s="296"/>
      <c r="N167" s="296">
        <f t="shared" si="20"/>
        <v>0</v>
      </c>
      <c r="O167" s="296"/>
      <c r="P167" s="296"/>
      <c r="Q167" s="296"/>
      <c r="R167" s="136"/>
      <c r="T167" s="137" t="s">
        <v>5</v>
      </c>
      <c r="U167" s="40" t="s">
        <v>36</v>
      </c>
      <c r="V167" s="138">
        <v>0</v>
      </c>
      <c r="W167" s="138">
        <f t="shared" si="21"/>
        <v>0</v>
      </c>
      <c r="X167" s="138">
        <v>0</v>
      </c>
      <c r="Y167" s="138">
        <f t="shared" si="22"/>
        <v>0</v>
      </c>
      <c r="Z167" s="138">
        <v>0</v>
      </c>
      <c r="AA167" s="139">
        <f t="shared" si="23"/>
        <v>0</v>
      </c>
      <c r="AR167" s="18" t="s">
        <v>136</v>
      </c>
      <c r="AT167" s="18" t="s">
        <v>129</v>
      </c>
      <c r="AU167" s="18" t="s">
        <v>127</v>
      </c>
      <c r="AY167" s="18" t="s">
        <v>128</v>
      </c>
      <c r="BE167" s="140">
        <f t="shared" si="24"/>
        <v>0</v>
      </c>
      <c r="BF167" s="140">
        <f t="shared" si="25"/>
        <v>0</v>
      </c>
      <c r="BG167" s="140">
        <f t="shared" si="26"/>
        <v>0</v>
      </c>
      <c r="BH167" s="140">
        <f t="shared" si="27"/>
        <v>0</v>
      </c>
      <c r="BI167" s="140">
        <f t="shared" si="28"/>
        <v>0</v>
      </c>
      <c r="BJ167" s="18" t="s">
        <v>127</v>
      </c>
      <c r="BK167" s="141">
        <f t="shared" si="29"/>
        <v>0</v>
      </c>
      <c r="BL167" s="18" t="s">
        <v>136</v>
      </c>
      <c r="BM167" s="18" t="s">
        <v>262</v>
      </c>
    </row>
    <row r="168" spans="2:65" s="1" customFormat="1" ht="25.5" customHeight="1">
      <c r="B168" s="131"/>
      <c r="C168" s="132" t="s">
        <v>198</v>
      </c>
      <c r="D168" s="132" t="s">
        <v>129</v>
      </c>
      <c r="E168" s="133" t="s">
        <v>263</v>
      </c>
      <c r="F168" s="295" t="s">
        <v>264</v>
      </c>
      <c r="G168" s="295"/>
      <c r="H168" s="295"/>
      <c r="I168" s="295"/>
      <c r="J168" s="134" t="s">
        <v>140</v>
      </c>
      <c r="K168" s="135">
        <v>15</v>
      </c>
      <c r="L168" s="296"/>
      <c r="M168" s="296"/>
      <c r="N168" s="296">
        <f t="shared" si="20"/>
        <v>0</v>
      </c>
      <c r="O168" s="296"/>
      <c r="P168" s="296"/>
      <c r="Q168" s="296"/>
      <c r="R168" s="136"/>
      <c r="T168" s="137" t="s">
        <v>5</v>
      </c>
      <c r="U168" s="40" t="s">
        <v>36</v>
      </c>
      <c r="V168" s="138">
        <v>0</v>
      </c>
      <c r="W168" s="138">
        <f t="shared" si="21"/>
        <v>0</v>
      </c>
      <c r="X168" s="138">
        <v>8.8999999999999999E-3</v>
      </c>
      <c r="Y168" s="138">
        <f t="shared" si="22"/>
        <v>0.13350000000000001</v>
      </c>
      <c r="Z168" s="138">
        <v>0</v>
      </c>
      <c r="AA168" s="139">
        <f t="shared" si="23"/>
        <v>0</v>
      </c>
      <c r="AR168" s="18" t="s">
        <v>136</v>
      </c>
      <c r="AT168" s="18" t="s">
        <v>129</v>
      </c>
      <c r="AU168" s="18" t="s">
        <v>127</v>
      </c>
      <c r="AY168" s="18" t="s">
        <v>128</v>
      </c>
      <c r="BE168" s="140">
        <f t="shared" si="24"/>
        <v>0</v>
      </c>
      <c r="BF168" s="140">
        <f t="shared" si="25"/>
        <v>0</v>
      </c>
      <c r="BG168" s="140">
        <f t="shared" si="26"/>
        <v>0</v>
      </c>
      <c r="BH168" s="140">
        <f t="shared" si="27"/>
        <v>0</v>
      </c>
      <c r="BI168" s="140">
        <f t="shared" si="28"/>
        <v>0</v>
      </c>
      <c r="BJ168" s="18" t="s">
        <v>127</v>
      </c>
      <c r="BK168" s="141">
        <f t="shared" si="29"/>
        <v>0</v>
      </c>
      <c r="BL168" s="18" t="s">
        <v>136</v>
      </c>
      <c r="BM168" s="18" t="s">
        <v>265</v>
      </c>
    </row>
    <row r="169" spans="2:65" s="1" customFormat="1" ht="38.25" customHeight="1">
      <c r="B169" s="131"/>
      <c r="C169" s="143" t="s">
        <v>266</v>
      </c>
      <c r="D169" s="143" t="s">
        <v>267</v>
      </c>
      <c r="E169" s="144" t="s">
        <v>268</v>
      </c>
      <c r="F169" s="307" t="s">
        <v>269</v>
      </c>
      <c r="G169" s="307"/>
      <c r="H169" s="307"/>
      <c r="I169" s="307"/>
      <c r="J169" s="145" t="s">
        <v>140</v>
      </c>
      <c r="K169" s="146">
        <v>15</v>
      </c>
      <c r="L169" s="308"/>
      <c r="M169" s="308"/>
      <c r="N169" s="308">
        <f t="shared" si="20"/>
        <v>0</v>
      </c>
      <c r="O169" s="296"/>
      <c r="P169" s="296"/>
      <c r="Q169" s="296"/>
      <c r="R169" s="136"/>
      <c r="T169" s="137" t="s">
        <v>5</v>
      </c>
      <c r="U169" s="40" t="s">
        <v>36</v>
      </c>
      <c r="V169" s="138">
        <v>0</v>
      </c>
      <c r="W169" s="138">
        <f t="shared" si="21"/>
        <v>0</v>
      </c>
      <c r="X169" s="138">
        <v>2.2499999999999998E-3</v>
      </c>
      <c r="Y169" s="138">
        <f t="shared" si="22"/>
        <v>3.3749999999999995E-2</v>
      </c>
      <c r="Z169" s="138">
        <v>0</v>
      </c>
      <c r="AA169" s="139">
        <f t="shared" si="23"/>
        <v>0</v>
      </c>
      <c r="AR169" s="18" t="s">
        <v>144</v>
      </c>
      <c r="AT169" s="18" t="s">
        <v>267</v>
      </c>
      <c r="AU169" s="18" t="s">
        <v>127</v>
      </c>
      <c r="AY169" s="18" t="s">
        <v>128</v>
      </c>
      <c r="BE169" s="140">
        <f t="shared" si="24"/>
        <v>0</v>
      </c>
      <c r="BF169" s="140">
        <f t="shared" si="25"/>
        <v>0</v>
      </c>
      <c r="BG169" s="140">
        <f t="shared" si="26"/>
        <v>0</v>
      </c>
      <c r="BH169" s="140">
        <f t="shared" si="27"/>
        <v>0</v>
      </c>
      <c r="BI169" s="140">
        <f t="shared" si="28"/>
        <v>0</v>
      </c>
      <c r="BJ169" s="18" t="s">
        <v>127</v>
      </c>
      <c r="BK169" s="141">
        <f t="shared" si="29"/>
        <v>0</v>
      </c>
      <c r="BL169" s="18" t="s">
        <v>136</v>
      </c>
      <c r="BM169" s="18" t="s">
        <v>270</v>
      </c>
    </row>
    <row r="170" spans="2:65" s="9" customFormat="1" ht="29.85" customHeight="1">
      <c r="B170" s="121"/>
      <c r="C170" s="122"/>
      <c r="D170" s="142" t="s">
        <v>101</v>
      </c>
      <c r="E170" s="142"/>
      <c r="F170" s="142"/>
      <c r="G170" s="142"/>
      <c r="H170" s="142"/>
      <c r="I170" s="142"/>
      <c r="J170" s="142"/>
      <c r="K170" s="142"/>
      <c r="L170" s="142"/>
      <c r="M170" s="142"/>
      <c r="N170" s="305">
        <f>BK170</f>
        <v>0</v>
      </c>
      <c r="O170" s="306"/>
      <c r="P170" s="306"/>
      <c r="Q170" s="306"/>
      <c r="R170" s="124"/>
      <c r="T170" s="125"/>
      <c r="U170" s="122"/>
      <c r="V170" s="122"/>
      <c r="W170" s="126">
        <f>SUM(W171:W190)</f>
        <v>0</v>
      </c>
      <c r="X170" s="122"/>
      <c r="Y170" s="126">
        <f>SUM(Y171:Y190)</f>
        <v>7.97804</v>
      </c>
      <c r="Z170" s="122"/>
      <c r="AA170" s="127">
        <f>SUM(AA171:AA190)</f>
        <v>0</v>
      </c>
      <c r="AR170" s="128" t="s">
        <v>76</v>
      </c>
      <c r="AT170" s="129" t="s">
        <v>68</v>
      </c>
      <c r="AU170" s="129" t="s">
        <v>76</v>
      </c>
      <c r="AY170" s="128" t="s">
        <v>128</v>
      </c>
      <c r="BK170" s="130">
        <f>SUM(BK171:BK190)</f>
        <v>0</v>
      </c>
    </row>
    <row r="171" spans="2:65" s="1" customFormat="1" ht="38.25" customHeight="1">
      <c r="B171" s="131"/>
      <c r="C171" s="132" t="s">
        <v>201</v>
      </c>
      <c r="D171" s="132" t="s">
        <v>129</v>
      </c>
      <c r="E171" s="133" t="s">
        <v>271</v>
      </c>
      <c r="F171" s="295" t="s">
        <v>272</v>
      </c>
      <c r="G171" s="295"/>
      <c r="H171" s="295"/>
      <c r="I171" s="295"/>
      <c r="J171" s="134" t="s">
        <v>132</v>
      </c>
      <c r="K171" s="135">
        <v>334</v>
      </c>
      <c r="L171" s="296"/>
      <c r="M171" s="296"/>
      <c r="N171" s="296">
        <f t="shared" ref="N171:N190" si="30">ROUND(L171*K171,3)</f>
        <v>0</v>
      </c>
      <c r="O171" s="296"/>
      <c r="P171" s="296"/>
      <c r="Q171" s="296"/>
      <c r="R171" s="136"/>
      <c r="T171" s="137" t="s">
        <v>5</v>
      </c>
      <c r="U171" s="40" t="s">
        <v>36</v>
      </c>
      <c r="V171" s="138">
        <v>0</v>
      </c>
      <c r="W171" s="138">
        <f t="shared" ref="W171:W190" si="31">V171*K171</f>
        <v>0</v>
      </c>
      <c r="X171" s="138">
        <v>0</v>
      </c>
      <c r="Y171" s="138">
        <f t="shared" ref="Y171:Y190" si="32">X171*K171</f>
        <v>0</v>
      </c>
      <c r="Z171" s="138">
        <v>0</v>
      </c>
      <c r="AA171" s="139">
        <f t="shared" ref="AA171:AA190" si="33">Z171*K171</f>
        <v>0</v>
      </c>
      <c r="AR171" s="18" t="s">
        <v>136</v>
      </c>
      <c r="AT171" s="18" t="s">
        <v>129</v>
      </c>
      <c r="AU171" s="18" t="s">
        <v>127</v>
      </c>
      <c r="AY171" s="18" t="s">
        <v>128</v>
      </c>
      <c r="BE171" s="140">
        <f t="shared" ref="BE171:BE190" si="34">IF(U171="základná",N171,0)</f>
        <v>0</v>
      </c>
      <c r="BF171" s="140">
        <f t="shared" ref="BF171:BF190" si="35">IF(U171="znížená",N171,0)</f>
        <v>0</v>
      </c>
      <c r="BG171" s="140">
        <f t="shared" ref="BG171:BG190" si="36">IF(U171="zákl. prenesená",N171,0)</f>
        <v>0</v>
      </c>
      <c r="BH171" s="140">
        <f t="shared" ref="BH171:BH190" si="37">IF(U171="zníž. prenesená",N171,0)</f>
        <v>0</v>
      </c>
      <c r="BI171" s="140">
        <f t="shared" ref="BI171:BI190" si="38">IF(U171="nulová",N171,0)</f>
        <v>0</v>
      </c>
      <c r="BJ171" s="18" t="s">
        <v>127</v>
      </c>
      <c r="BK171" s="141">
        <f t="shared" ref="BK171:BK190" si="39">ROUND(L171*K171,3)</f>
        <v>0</v>
      </c>
      <c r="BL171" s="18" t="s">
        <v>136</v>
      </c>
      <c r="BM171" s="18" t="s">
        <v>273</v>
      </c>
    </row>
    <row r="172" spans="2:65" s="1" customFormat="1" ht="25.5" customHeight="1">
      <c r="B172" s="131"/>
      <c r="C172" s="132" t="s">
        <v>274</v>
      </c>
      <c r="D172" s="132" t="s">
        <v>129</v>
      </c>
      <c r="E172" s="133" t="s">
        <v>275</v>
      </c>
      <c r="F172" s="295" t="s">
        <v>276</v>
      </c>
      <c r="G172" s="295"/>
      <c r="H172" s="295"/>
      <c r="I172" s="295"/>
      <c r="J172" s="134" t="s">
        <v>132</v>
      </c>
      <c r="K172" s="135">
        <v>334</v>
      </c>
      <c r="L172" s="296"/>
      <c r="M172" s="296"/>
      <c r="N172" s="296">
        <f t="shared" si="30"/>
        <v>0</v>
      </c>
      <c r="O172" s="296"/>
      <c r="P172" s="296"/>
      <c r="Q172" s="296"/>
      <c r="R172" s="136"/>
      <c r="T172" s="137" t="s">
        <v>5</v>
      </c>
      <c r="U172" s="40" t="s">
        <v>36</v>
      </c>
      <c r="V172" s="138">
        <v>0</v>
      </c>
      <c r="W172" s="138">
        <f t="shared" si="31"/>
        <v>0</v>
      </c>
      <c r="X172" s="138">
        <v>1.984E-2</v>
      </c>
      <c r="Y172" s="138">
        <f t="shared" si="32"/>
        <v>6.6265599999999996</v>
      </c>
      <c r="Z172" s="138">
        <v>0</v>
      </c>
      <c r="AA172" s="139">
        <f t="shared" si="33"/>
        <v>0</v>
      </c>
      <c r="AR172" s="18" t="s">
        <v>136</v>
      </c>
      <c r="AT172" s="18" t="s">
        <v>129</v>
      </c>
      <c r="AU172" s="18" t="s">
        <v>127</v>
      </c>
      <c r="AY172" s="18" t="s">
        <v>128</v>
      </c>
      <c r="BE172" s="140">
        <f t="shared" si="34"/>
        <v>0</v>
      </c>
      <c r="BF172" s="140">
        <f t="shared" si="35"/>
        <v>0</v>
      </c>
      <c r="BG172" s="140">
        <f t="shared" si="36"/>
        <v>0</v>
      </c>
      <c r="BH172" s="140">
        <f t="shared" si="37"/>
        <v>0</v>
      </c>
      <c r="BI172" s="140">
        <f t="shared" si="38"/>
        <v>0</v>
      </c>
      <c r="BJ172" s="18" t="s">
        <v>127</v>
      </c>
      <c r="BK172" s="141">
        <f t="shared" si="39"/>
        <v>0</v>
      </c>
      <c r="BL172" s="18" t="s">
        <v>136</v>
      </c>
      <c r="BM172" s="18" t="s">
        <v>277</v>
      </c>
    </row>
    <row r="173" spans="2:65" s="1" customFormat="1" ht="38.25" customHeight="1">
      <c r="B173" s="131"/>
      <c r="C173" s="132" t="s">
        <v>205</v>
      </c>
      <c r="D173" s="132" t="s">
        <v>129</v>
      </c>
      <c r="E173" s="133" t="s">
        <v>278</v>
      </c>
      <c r="F173" s="295" t="s">
        <v>279</v>
      </c>
      <c r="G173" s="295"/>
      <c r="H173" s="295"/>
      <c r="I173" s="295"/>
      <c r="J173" s="134" t="s">
        <v>132</v>
      </c>
      <c r="K173" s="135">
        <v>334</v>
      </c>
      <c r="L173" s="296"/>
      <c r="M173" s="296"/>
      <c r="N173" s="296">
        <f t="shared" si="30"/>
        <v>0</v>
      </c>
      <c r="O173" s="296"/>
      <c r="P173" s="296"/>
      <c r="Q173" s="296"/>
      <c r="R173" s="136"/>
      <c r="T173" s="137" t="s">
        <v>5</v>
      </c>
      <c r="U173" s="40" t="s">
        <v>36</v>
      </c>
      <c r="V173" s="138">
        <v>0</v>
      </c>
      <c r="W173" s="138">
        <f t="shared" si="31"/>
        <v>0</v>
      </c>
      <c r="X173" s="138">
        <v>0</v>
      </c>
      <c r="Y173" s="138">
        <f t="shared" si="32"/>
        <v>0</v>
      </c>
      <c r="Z173" s="138">
        <v>0</v>
      </c>
      <c r="AA173" s="139">
        <f t="shared" si="33"/>
        <v>0</v>
      </c>
      <c r="AR173" s="18" t="s">
        <v>136</v>
      </c>
      <c r="AT173" s="18" t="s">
        <v>129</v>
      </c>
      <c r="AU173" s="18" t="s">
        <v>127</v>
      </c>
      <c r="AY173" s="18" t="s">
        <v>128</v>
      </c>
      <c r="BE173" s="140">
        <f t="shared" si="34"/>
        <v>0</v>
      </c>
      <c r="BF173" s="140">
        <f t="shared" si="35"/>
        <v>0</v>
      </c>
      <c r="BG173" s="140">
        <f t="shared" si="36"/>
        <v>0</v>
      </c>
      <c r="BH173" s="140">
        <f t="shared" si="37"/>
        <v>0</v>
      </c>
      <c r="BI173" s="140">
        <f t="shared" si="38"/>
        <v>0</v>
      </c>
      <c r="BJ173" s="18" t="s">
        <v>127</v>
      </c>
      <c r="BK173" s="141">
        <f t="shared" si="39"/>
        <v>0</v>
      </c>
      <c r="BL173" s="18" t="s">
        <v>136</v>
      </c>
      <c r="BM173" s="18" t="s">
        <v>280</v>
      </c>
    </row>
    <row r="174" spans="2:65" s="1" customFormat="1" ht="76.5" customHeight="1">
      <c r="B174" s="131"/>
      <c r="C174" s="132" t="s">
        <v>281</v>
      </c>
      <c r="D174" s="132" t="s">
        <v>129</v>
      </c>
      <c r="E174" s="133" t="s">
        <v>282</v>
      </c>
      <c r="F174" s="295" t="s">
        <v>283</v>
      </c>
      <c r="G174" s="295"/>
      <c r="H174" s="295"/>
      <c r="I174" s="295"/>
      <c r="J174" s="134" t="s">
        <v>158</v>
      </c>
      <c r="K174" s="135">
        <v>1972</v>
      </c>
      <c r="L174" s="296"/>
      <c r="M174" s="296"/>
      <c r="N174" s="296">
        <f t="shared" si="30"/>
        <v>0</v>
      </c>
      <c r="O174" s="296"/>
      <c r="P174" s="296"/>
      <c r="Q174" s="296"/>
      <c r="R174" s="136"/>
      <c r="T174" s="137" t="s">
        <v>5</v>
      </c>
      <c r="U174" s="40" t="s">
        <v>36</v>
      </c>
      <c r="V174" s="138">
        <v>0</v>
      </c>
      <c r="W174" s="138">
        <f t="shared" si="31"/>
        <v>0</v>
      </c>
      <c r="X174" s="138">
        <v>0</v>
      </c>
      <c r="Y174" s="138">
        <f t="shared" si="32"/>
        <v>0</v>
      </c>
      <c r="Z174" s="138">
        <v>0</v>
      </c>
      <c r="AA174" s="139">
        <f t="shared" si="33"/>
        <v>0</v>
      </c>
      <c r="AR174" s="18" t="s">
        <v>136</v>
      </c>
      <c r="AT174" s="18" t="s">
        <v>129</v>
      </c>
      <c r="AU174" s="18" t="s">
        <v>127</v>
      </c>
      <c r="AY174" s="18" t="s">
        <v>128</v>
      </c>
      <c r="BE174" s="140">
        <f t="shared" si="34"/>
        <v>0</v>
      </c>
      <c r="BF174" s="140">
        <f t="shared" si="35"/>
        <v>0</v>
      </c>
      <c r="BG174" s="140">
        <f t="shared" si="36"/>
        <v>0</v>
      </c>
      <c r="BH174" s="140">
        <f t="shared" si="37"/>
        <v>0</v>
      </c>
      <c r="BI174" s="140">
        <f t="shared" si="38"/>
        <v>0</v>
      </c>
      <c r="BJ174" s="18" t="s">
        <v>127</v>
      </c>
      <c r="BK174" s="141">
        <f t="shared" si="39"/>
        <v>0</v>
      </c>
      <c r="BL174" s="18" t="s">
        <v>136</v>
      </c>
      <c r="BM174" s="18" t="s">
        <v>284</v>
      </c>
    </row>
    <row r="175" spans="2:65" s="1" customFormat="1" ht="16.5" customHeight="1">
      <c r="B175" s="131"/>
      <c r="C175" s="132" t="s">
        <v>209</v>
      </c>
      <c r="D175" s="132" t="s">
        <v>129</v>
      </c>
      <c r="E175" s="133" t="s">
        <v>285</v>
      </c>
      <c r="F175" s="295" t="s">
        <v>286</v>
      </c>
      <c r="G175" s="295"/>
      <c r="H175" s="295"/>
      <c r="I175" s="295"/>
      <c r="J175" s="134" t="s">
        <v>140</v>
      </c>
      <c r="K175" s="135">
        <v>58</v>
      </c>
      <c r="L175" s="296"/>
      <c r="M175" s="296"/>
      <c r="N175" s="296">
        <f t="shared" si="30"/>
        <v>0</v>
      </c>
      <c r="O175" s="296"/>
      <c r="P175" s="296"/>
      <c r="Q175" s="296"/>
      <c r="R175" s="136"/>
      <c r="T175" s="137" t="s">
        <v>5</v>
      </c>
      <c r="U175" s="40" t="s">
        <v>36</v>
      </c>
      <c r="V175" s="138">
        <v>0</v>
      </c>
      <c r="W175" s="138">
        <f t="shared" si="31"/>
        <v>0</v>
      </c>
      <c r="X175" s="138">
        <v>0</v>
      </c>
      <c r="Y175" s="138">
        <f t="shared" si="32"/>
        <v>0</v>
      </c>
      <c r="Z175" s="138">
        <v>0</v>
      </c>
      <c r="AA175" s="139">
        <f t="shared" si="33"/>
        <v>0</v>
      </c>
      <c r="AR175" s="18" t="s">
        <v>136</v>
      </c>
      <c r="AT175" s="18" t="s">
        <v>129</v>
      </c>
      <c r="AU175" s="18" t="s">
        <v>127</v>
      </c>
      <c r="AY175" s="18" t="s">
        <v>128</v>
      </c>
      <c r="BE175" s="140">
        <f t="shared" si="34"/>
        <v>0</v>
      </c>
      <c r="BF175" s="140">
        <f t="shared" si="35"/>
        <v>0</v>
      </c>
      <c r="BG175" s="140">
        <f t="shared" si="36"/>
        <v>0</v>
      </c>
      <c r="BH175" s="140">
        <f t="shared" si="37"/>
        <v>0</v>
      </c>
      <c r="BI175" s="140">
        <f t="shared" si="38"/>
        <v>0</v>
      </c>
      <c r="BJ175" s="18" t="s">
        <v>127</v>
      </c>
      <c r="BK175" s="141">
        <f t="shared" si="39"/>
        <v>0</v>
      </c>
      <c r="BL175" s="18" t="s">
        <v>136</v>
      </c>
      <c r="BM175" s="18" t="s">
        <v>287</v>
      </c>
    </row>
    <row r="176" spans="2:65" s="1" customFormat="1" ht="16.5" customHeight="1">
      <c r="B176" s="131"/>
      <c r="C176" s="132" t="s">
        <v>288</v>
      </c>
      <c r="D176" s="132" t="s">
        <v>129</v>
      </c>
      <c r="E176" s="133" t="s">
        <v>289</v>
      </c>
      <c r="F176" s="295" t="s">
        <v>290</v>
      </c>
      <c r="G176" s="295"/>
      <c r="H176" s="295"/>
      <c r="I176" s="295"/>
      <c r="J176" s="134" t="s">
        <v>140</v>
      </c>
      <c r="K176" s="135">
        <v>76</v>
      </c>
      <c r="L176" s="296"/>
      <c r="M176" s="296"/>
      <c r="N176" s="296">
        <f t="shared" si="30"/>
        <v>0</v>
      </c>
      <c r="O176" s="296"/>
      <c r="P176" s="296"/>
      <c r="Q176" s="296"/>
      <c r="R176" s="136"/>
      <c r="T176" s="137" t="s">
        <v>5</v>
      </c>
      <c r="U176" s="40" t="s">
        <v>36</v>
      </c>
      <c r="V176" s="138">
        <v>0</v>
      </c>
      <c r="W176" s="138">
        <f t="shared" si="31"/>
        <v>0</v>
      </c>
      <c r="X176" s="138">
        <v>0</v>
      </c>
      <c r="Y176" s="138">
        <f t="shared" si="32"/>
        <v>0</v>
      </c>
      <c r="Z176" s="138">
        <v>0</v>
      </c>
      <c r="AA176" s="139">
        <f t="shared" si="33"/>
        <v>0</v>
      </c>
      <c r="AR176" s="18" t="s">
        <v>136</v>
      </c>
      <c r="AT176" s="18" t="s">
        <v>129</v>
      </c>
      <c r="AU176" s="18" t="s">
        <v>127</v>
      </c>
      <c r="AY176" s="18" t="s">
        <v>128</v>
      </c>
      <c r="BE176" s="140">
        <f t="shared" si="34"/>
        <v>0</v>
      </c>
      <c r="BF176" s="140">
        <f t="shared" si="35"/>
        <v>0</v>
      </c>
      <c r="BG176" s="140">
        <f t="shared" si="36"/>
        <v>0</v>
      </c>
      <c r="BH176" s="140">
        <f t="shared" si="37"/>
        <v>0</v>
      </c>
      <c r="BI176" s="140">
        <f t="shared" si="38"/>
        <v>0</v>
      </c>
      <c r="BJ176" s="18" t="s">
        <v>127</v>
      </c>
      <c r="BK176" s="141">
        <f t="shared" si="39"/>
        <v>0</v>
      </c>
      <c r="BL176" s="18" t="s">
        <v>136</v>
      </c>
      <c r="BM176" s="18" t="s">
        <v>291</v>
      </c>
    </row>
    <row r="177" spans="2:65" s="1" customFormat="1" ht="16.5" customHeight="1">
      <c r="B177" s="131"/>
      <c r="C177" s="132" t="s">
        <v>213</v>
      </c>
      <c r="D177" s="132" t="s">
        <v>129</v>
      </c>
      <c r="E177" s="133" t="s">
        <v>292</v>
      </c>
      <c r="F177" s="295" t="s">
        <v>293</v>
      </c>
      <c r="G177" s="295"/>
      <c r="H177" s="295"/>
      <c r="I177" s="295"/>
      <c r="J177" s="134" t="s">
        <v>140</v>
      </c>
      <c r="K177" s="135">
        <v>72</v>
      </c>
      <c r="L177" s="296"/>
      <c r="M177" s="296"/>
      <c r="N177" s="296">
        <f t="shared" si="30"/>
        <v>0</v>
      </c>
      <c r="O177" s="296"/>
      <c r="P177" s="296"/>
      <c r="Q177" s="296"/>
      <c r="R177" s="136"/>
      <c r="T177" s="137" t="s">
        <v>5</v>
      </c>
      <c r="U177" s="40" t="s">
        <v>36</v>
      </c>
      <c r="V177" s="138">
        <v>0</v>
      </c>
      <c r="W177" s="138">
        <f t="shared" si="31"/>
        <v>0</v>
      </c>
      <c r="X177" s="138">
        <v>0</v>
      </c>
      <c r="Y177" s="138">
        <f t="shared" si="32"/>
        <v>0</v>
      </c>
      <c r="Z177" s="138">
        <v>0</v>
      </c>
      <c r="AA177" s="139">
        <f t="shared" si="33"/>
        <v>0</v>
      </c>
      <c r="AR177" s="18" t="s">
        <v>136</v>
      </c>
      <c r="AT177" s="18" t="s">
        <v>129</v>
      </c>
      <c r="AU177" s="18" t="s">
        <v>127</v>
      </c>
      <c r="AY177" s="18" t="s">
        <v>128</v>
      </c>
      <c r="BE177" s="140">
        <f t="shared" si="34"/>
        <v>0</v>
      </c>
      <c r="BF177" s="140">
        <f t="shared" si="35"/>
        <v>0</v>
      </c>
      <c r="BG177" s="140">
        <f t="shared" si="36"/>
        <v>0</v>
      </c>
      <c r="BH177" s="140">
        <f t="shared" si="37"/>
        <v>0</v>
      </c>
      <c r="BI177" s="140">
        <f t="shared" si="38"/>
        <v>0</v>
      </c>
      <c r="BJ177" s="18" t="s">
        <v>127</v>
      </c>
      <c r="BK177" s="141">
        <f t="shared" si="39"/>
        <v>0</v>
      </c>
      <c r="BL177" s="18" t="s">
        <v>136</v>
      </c>
      <c r="BM177" s="18" t="s">
        <v>294</v>
      </c>
    </row>
    <row r="178" spans="2:65" s="1" customFormat="1" ht="25.5" customHeight="1">
      <c r="B178" s="131"/>
      <c r="C178" s="132" t="s">
        <v>295</v>
      </c>
      <c r="D178" s="132" t="s">
        <v>129</v>
      </c>
      <c r="E178" s="133" t="s">
        <v>296</v>
      </c>
      <c r="F178" s="295" t="s">
        <v>297</v>
      </c>
      <c r="G178" s="295"/>
      <c r="H178" s="295"/>
      <c r="I178" s="295"/>
      <c r="J178" s="134" t="s">
        <v>186</v>
      </c>
      <c r="K178" s="135">
        <v>13</v>
      </c>
      <c r="L178" s="296"/>
      <c r="M178" s="296"/>
      <c r="N178" s="296">
        <f t="shared" si="30"/>
        <v>0</v>
      </c>
      <c r="O178" s="296"/>
      <c r="P178" s="296"/>
      <c r="Q178" s="296"/>
      <c r="R178" s="136"/>
      <c r="T178" s="137" t="s">
        <v>5</v>
      </c>
      <c r="U178" s="40" t="s">
        <v>36</v>
      </c>
      <c r="V178" s="138">
        <v>0</v>
      </c>
      <c r="W178" s="138">
        <f t="shared" si="31"/>
        <v>0</v>
      </c>
      <c r="X178" s="138">
        <v>0</v>
      </c>
      <c r="Y178" s="138">
        <f t="shared" si="32"/>
        <v>0</v>
      </c>
      <c r="Z178" s="138">
        <v>0</v>
      </c>
      <c r="AA178" s="139">
        <f t="shared" si="33"/>
        <v>0</v>
      </c>
      <c r="AR178" s="18" t="s">
        <v>136</v>
      </c>
      <c r="AT178" s="18" t="s">
        <v>129</v>
      </c>
      <c r="AU178" s="18" t="s">
        <v>127</v>
      </c>
      <c r="AY178" s="18" t="s">
        <v>128</v>
      </c>
      <c r="BE178" s="140">
        <f t="shared" si="34"/>
        <v>0</v>
      </c>
      <c r="BF178" s="140">
        <f t="shared" si="35"/>
        <v>0</v>
      </c>
      <c r="BG178" s="140">
        <f t="shared" si="36"/>
        <v>0</v>
      </c>
      <c r="BH178" s="140">
        <f t="shared" si="37"/>
        <v>0</v>
      </c>
      <c r="BI178" s="140">
        <f t="shared" si="38"/>
        <v>0</v>
      </c>
      <c r="BJ178" s="18" t="s">
        <v>127</v>
      </c>
      <c r="BK178" s="141">
        <f t="shared" si="39"/>
        <v>0</v>
      </c>
      <c r="BL178" s="18" t="s">
        <v>136</v>
      </c>
      <c r="BM178" s="18" t="s">
        <v>298</v>
      </c>
    </row>
    <row r="179" spans="2:65" s="1" customFormat="1" ht="25.5" customHeight="1">
      <c r="B179" s="131"/>
      <c r="C179" s="132" t="s">
        <v>216</v>
      </c>
      <c r="D179" s="132" t="s">
        <v>129</v>
      </c>
      <c r="E179" s="133" t="s">
        <v>299</v>
      </c>
      <c r="F179" s="295" t="s">
        <v>300</v>
      </c>
      <c r="G179" s="295"/>
      <c r="H179" s="295"/>
      <c r="I179" s="295"/>
      <c r="J179" s="134" t="s">
        <v>158</v>
      </c>
      <c r="K179" s="135">
        <v>6</v>
      </c>
      <c r="L179" s="296"/>
      <c r="M179" s="296"/>
      <c r="N179" s="296">
        <f t="shared" si="30"/>
        <v>0</v>
      </c>
      <c r="O179" s="296"/>
      <c r="P179" s="296"/>
      <c r="Q179" s="296"/>
      <c r="R179" s="136"/>
      <c r="T179" s="137" t="s">
        <v>5</v>
      </c>
      <c r="U179" s="40" t="s">
        <v>36</v>
      </c>
      <c r="V179" s="138">
        <v>0</v>
      </c>
      <c r="W179" s="138">
        <f t="shared" si="31"/>
        <v>0</v>
      </c>
      <c r="X179" s="138">
        <v>0</v>
      </c>
      <c r="Y179" s="138">
        <f t="shared" si="32"/>
        <v>0</v>
      </c>
      <c r="Z179" s="138">
        <v>0</v>
      </c>
      <c r="AA179" s="139">
        <f t="shared" si="33"/>
        <v>0</v>
      </c>
      <c r="AR179" s="18" t="s">
        <v>136</v>
      </c>
      <c r="AT179" s="18" t="s">
        <v>129</v>
      </c>
      <c r="AU179" s="18" t="s">
        <v>127</v>
      </c>
      <c r="AY179" s="18" t="s">
        <v>128</v>
      </c>
      <c r="BE179" s="140">
        <f t="shared" si="34"/>
        <v>0</v>
      </c>
      <c r="BF179" s="140">
        <f t="shared" si="35"/>
        <v>0</v>
      </c>
      <c r="BG179" s="140">
        <f t="shared" si="36"/>
        <v>0</v>
      </c>
      <c r="BH179" s="140">
        <f t="shared" si="37"/>
        <v>0</v>
      </c>
      <c r="BI179" s="140">
        <f t="shared" si="38"/>
        <v>0</v>
      </c>
      <c r="BJ179" s="18" t="s">
        <v>127</v>
      </c>
      <c r="BK179" s="141">
        <f t="shared" si="39"/>
        <v>0</v>
      </c>
      <c r="BL179" s="18" t="s">
        <v>136</v>
      </c>
      <c r="BM179" s="18" t="s">
        <v>301</v>
      </c>
    </row>
    <row r="180" spans="2:65" s="1" customFormat="1" ht="25.5" customHeight="1">
      <c r="B180" s="131"/>
      <c r="C180" s="132" t="s">
        <v>302</v>
      </c>
      <c r="D180" s="132" t="s">
        <v>129</v>
      </c>
      <c r="E180" s="133" t="s">
        <v>303</v>
      </c>
      <c r="F180" s="295" t="s">
        <v>304</v>
      </c>
      <c r="G180" s="295"/>
      <c r="H180" s="295"/>
      <c r="I180" s="295"/>
      <c r="J180" s="134" t="s">
        <v>158</v>
      </c>
      <c r="K180" s="135">
        <v>8</v>
      </c>
      <c r="L180" s="296"/>
      <c r="M180" s="296"/>
      <c r="N180" s="296">
        <f t="shared" si="30"/>
        <v>0</v>
      </c>
      <c r="O180" s="296"/>
      <c r="P180" s="296"/>
      <c r="Q180" s="296"/>
      <c r="R180" s="136"/>
      <c r="T180" s="137" t="s">
        <v>5</v>
      </c>
      <c r="U180" s="40" t="s">
        <v>36</v>
      </c>
      <c r="V180" s="138">
        <v>0</v>
      </c>
      <c r="W180" s="138">
        <f t="shared" si="31"/>
        <v>0</v>
      </c>
      <c r="X180" s="138">
        <v>0</v>
      </c>
      <c r="Y180" s="138">
        <f t="shared" si="32"/>
        <v>0</v>
      </c>
      <c r="Z180" s="138">
        <v>0</v>
      </c>
      <c r="AA180" s="139">
        <f t="shared" si="33"/>
        <v>0</v>
      </c>
      <c r="AR180" s="18" t="s">
        <v>136</v>
      </c>
      <c r="AT180" s="18" t="s">
        <v>129</v>
      </c>
      <c r="AU180" s="18" t="s">
        <v>127</v>
      </c>
      <c r="AY180" s="18" t="s">
        <v>128</v>
      </c>
      <c r="BE180" s="140">
        <f t="shared" si="34"/>
        <v>0</v>
      </c>
      <c r="BF180" s="140">
        <f t="shared" si="35"/>
        <v>0</v>
      </c>
      <c r="BG180" s="140">
        <f t="shared" si="36"/>
        <v>0</v>
      </c>
      <c r="BH180" s="140">
        <f t="shared" si="37"/>
        <v>0</v>
      </c>
      <c r="BI180" s="140">
        <f t="shared" si="38"/>
        <v>0</v>
      </c>
      <c r="BJ180" s="18" t="s">
        <v>127</v>
      </c>
      <c r="BK180" s="141">
        <f t="shared" si="39"/>
        <v>0</v>
      </c>
      <c r="BL180" s="18" t="s">
        <v>136</v>
      </c>
      <c r="BM180" s="18" t="s">
        <v>305</v>
      </c>
    </row>
    <row r="181" spans="2:65" s="1" customFormat="1" ht="25.5" customHeight="1">
      <c r="B181" s="131"/>
      <c r="C181" s="132" t="s">
        <v>220</v>
      </c>
      <c r="D181" s="132" t="s">
        <v>129</v>
      </c>
      <c r="E181" s="133" t="s">
        <v>306</v>
      </c>
      <c r="F181" s="295" t="s">
        <v>307</v>
      </c>
      <c r="G181" s="295"/>
      <c r="H181" s="295"/>
      <c r="I181" s="295"/>
      <c r="J181" s="134" t="s">
        <v>158</v>
      </c>
      <c r="K181" s="135">
        <v>8</v>
      </c>
      <c r="L181" s="296"/>
      <c r="M181" s="296"/>
      <c r="N181" s="296">
        <f t="shared" si="30"/>
        <v>0</v>
      </c>
      <c r="O181" s="296"/>
      <c r="P181" s="296"/>
      <c r="Q181" s="296"/>
      <c r="R181" s="136"/>
      <c r="T181" s="137" t="s">
        <v>5</v>
      </c>
      <c r="U181" s="40" t="s">
        <v>36</v>
      </c>
      <c r="V181" s="138">
        <v>0</v>
      </c>
      <c r="W181" s="138">
        <f t="shared" si="31"/>
        <v>0</v>
      </c>
      <c r="X181" s="138">
        <v>0</v>
      </c>
      <c r="Y181" s="138">
        <f t="shared" si="32"/>
        <v>0</v>
      </c>
      <c r="Z181" s="138">
        <v>0</v>
      </c>
      <c r="AA181" s="139">
        <f t="shared" si="33"/>
        <v>0</v>
      </c>
      <c r="AR181" s="18" t="s">
        <v>136</v>
      </c>
      <c r="AT181" s="18" t="s">
        <v>129</v>
      </c>
      <c r="AU181" s="18" t="s">
        <v>127</v>
      </c>
      <c r="AY181" s="18" t="s">
        <v>128</v>
      </c>
      <c r="BE181" s="140">
        <f t="shared" si="34"/>
        <v>0</v>
      </c>
      <c r="BF181" s="140">
        <f t="shared" si="35"/>
        <v>0</v>
      </c>
      <c r="BG181" s="140">
        <f t="shared" si="36"/>
        <v>0</v>
      </c>
      <c r="BH181" s="140">
        <f t="shared" si="37"/>
        <v>0</v>
      </c>
      <c r="BI181" s="140">
        <f t="shared" si="38"/>
        <v>0</v>
      </c>
      <c r="BJ181" s="18" t="s">
        <v>127</v>
      </c>
      <c r="BK181" s="141">
        <f t="shared" si="39"/>
        <v>0</v>
      </c>
      <c r="BL181" s="18" t="s">
        <v>136</v>
      </c>
      <c r="BM181" s="18" t="s">
        <v>308</v>
      </c>
    </row>
    <row r="182" spans="2:65" s="1" customFormat="1" ht="25.5" customHeight="1">
      <c r="B182" s="131"/>
      <c r="C182" s="132" t="s">
        <v>309</v>
      </c>
      <c r="D182" s="132" t="s">
        <v>129</v>
      </c>
      <c r="E182" s="133" t="s">
        <v>310</v>
      </c>
      <c r="F182" s="295" t="s">
        <v>311</v>
      </c>
      <c r="G182" s="295"/>
      <c r="H182" s="295"/>
      <c r="I182" s="295"/>
      <c r="J182" s="134" t="s">
        <v>158</v>
      </c>
      <c r="K182" s="135">
        <v>1</v>
      </c>
      <c r="L182" s="296"/>
      <c r="M182" s="296"/>
      <c r="N182" s="296">
        <f t="shared" si="30"/>
        <v>0</v>
      </c>
      <c r="O182" s="296"/>
      <c r="P182" s="296"/>
      <c r="Q182" s="296"/>
      <c r="R182" s="136"/>
      <c r="T182" s="137" t="s">
        <v>5</v>
      </c>
      <c r="U182" s="40" t="s">
        <v>36</v>
      </c>
      <c r="V182" s="138">
        <v>0</v>
      </c>
      <c r="W182" s="138">
        <f t="shared" si="31"/>
        <v>0</v>
      </c>
      <c r="X182" s="138">
        <v>0</v>
      </c>
      <c r="Y182" s="138">
        <f t="shared" si="32"/>
        <v>0</v>
      </c>
      <c r="Z182" s="138">
        <v>0</v>
      </c>
      <c r="AA182" s="139">
        <f t="shared" si="33"/>
        <v>0</v>
      </c>
      <c r="AR182" s="18" t="s">
        <v>136</v>
      </c>
      <c r="AT182" s="18" t="s">
        <v>129</v>
      </c>
      <c r="AU182" s="18" t="s">
        <v>127</v>
      </c>
      <c r="AY182" s="18" t="s">
        <v>128</v>
      </c>
      <c r="BE182" s="140">
        <f t="shared" si="34"/>
        <v>0</v>
      </c>
      <c r="BF182" s="140">
        <f t="shared" si="35"/>
        <v>0</v>
      </c>
      <c r="BG182" s="140">
        <f t="shared" si="36"/>
        <v>0</v>
      </c>
      <c r="BH182" s="140">
        <f t="shared" si="37"/>
        <v>0</v>
      </c>
      <c r="BI182" s="140">
        <f t="shared" si="38"/>
        <v>0</v>
      </c>
      <c r="BJ182" s="18" t="s">
        <v>127</v>
      </c>
      <c r="BK182" s="141">
        <f t="shared" si="39"/>
        <v>0</v>
      </c>
      <c r="BL182" s="18" t="s">
        <v>136</v>
      </c>
      <c r="BM182" s="18" t="s">
        <v>312</v>
      </c>
    </row>
    <row r="183" spans="2:65" s="1" customFormat="1" ht="38.25" customHeight="1">
      <c r="B183" s="131"/>
      <c r="C183" s="132" t="s">
        <v>223</v>
      </c>
      <c r="D183" s="132" t="s">
        <v>129</v>
      </c>
      <c r="E183" s="133" t="s">
        <v>313</v>
      </c>
      <c r="F183" s="295" t="s">
        <v>314</v>
      </c>
      <c r="G183" s="295"/>
      <c r="H183" s="295"/>
      <c r="I183" s="295"/>
      <c r="J183" s="134" t="s">
        <v>132</v>
      </c>
      <c r="K183" s="135">
        <v>2.21</v>
      </c>
      <c r="L183" s="296"/>
      <c r="M183" s="296"/>
      <c r="N183" s="296">
        <f t="shared" si="30"/>
        <v>0</v>
      </c>
      <c r="O183" s="296"/>
      <c r="P183" s="296"/>
      <c r="Q183" s="296"/>
      <c r="R183" s="136"/>
      <c r="T183" s="137" t="s">
        <v>5</v>
      </c>
      <c r="U183" s="40" t="s">
        <v>36</v>
      </c>
      <c r="V183" s="138">
        <v>0</v>
      </c>
      <c r="W183" s="138">
        <f t="shared" si="31"/>
        <v>0</v>
      </c>
      <c r="X183" s="138">
        <v>9.9389140271493204E-2</v>
      </c>
      <c r="Y183" s="138">
        <f t="shared" si="32"/>
        <v>0.21964999999999998</v>
      </c>
      <c r="Z183" s="138">
        <v>0</v>
      </c>
      <c r="AA183" s="139">
        <f t="shared" si="33"/>
        <v>0</v>
      </c>
      <c r="AR183" s="18" t="s">
        <v>136</v>
      </c>
      <c r="AT183" s="18" t="s">
        <v>129</v>
      </c>
      <c r="AU183" s="18" t="s">
        <v>127</v>
      </c>
      <c r="AY183" s="18" t="s">
        <v>128</v>
      </c>
      <c r="BE183" s="140">
        <f t="shared" si="34"/>
        <v>0</v>
      </c>
      <c r="BF183" s="140">
        <f t="shared" si="35"/>
        <v>0</v>
      </c>
      <c r="BG183" s="140">
        <f t="shared" si="36"/>
        <v>0</v>
      </c>
      <c r="BH183" s="140">
        <f t="shared" si="37"/>
        <v>0</v>
      </c>
      <c r="BI183" s="140">
        <f t="shared" si="38"/>
        <v>0</v>
      </c>
      <c r="BJ183" s="18" t="s">
        <v>127</v>
      </c>
      <c r="BK183" s="141">
        <f t="shared" si="39"/>
        <v>0</v>
      </c>
      <c r="BL183" s="18" t="s">
        <v>136</v>
      </c>
      <c r="BM183" s="18" t="s">
        <v>315</v>
      </c>
    </row>
    <row r="184" spans="2:65" s="1" customFormat="1" ht="38.25" customHeight="1">
      <c r="B184" s="131"/>
      <c r="C184" s="132" t="s">
        <v>316</v>
      </c>
      <c r="D184" s="132" t="s">
        <v>129</v>
      </c>
      <c r="E184" s="133" t="s">
        <v>317</v>
      </c>
      <c r="F184" s="295" t="s">
        <v>318</v>
      </c>
      <c r="G184" s="295"/>
      <c r="H184" s="295"/>
      <c r="I184" s="295"/>
      <c r="J184" s="134" t="s">
        <v>132</v>
      </c>
      <c r="K184" s="135">
        <v>22.95</v>
      </c>
      <c r="L184" s="296"/>
      <c r="M184" s="296"/>
      <c r="N184" s="296">
        <f t="shared" si="30"/>
        <v>0</v>
      </c>
      <c r="O184" s="296"/>
      <c r="P184" s="296"/>
      <c r="Q184" s="296"/>
      <c r="R184" s="136"/>
      <c r="T184" s="137" t="s">
        <v>5</v>
      </c>
      <c r="U184" s="40" t="s">
        <v>36</v>
      </c>
      <c r="V184" s="138">
        <v>0</v>
      </c>
      <c r="W184" s="138">
        <f t="shared" si="31"/>
        <v>0</v>
      </c>
      <c r="X184" s="138">
        <v>3.0698910675381299E-2</v>
      </c>
      <c r="Y184" s="138">
        <f t="shared" si="32"/>
        <v>0.70454000000000083</v>
      </c>
      <c r="Z184" s="138">
        <v>0</v>
      </c>
      <c r="AA184" s="139">
        <f t="shared" si="33"/>
        <v>0</v>
      </c>
      <c r="AR184" s="18" t="s">
        <v>136</v>
      </c>
      <c r="AT184" s="18" t="s">
        <v>129</v>
      </c>
      <c r="AU184" s="18" t="s">
        <v>127</v>
      </c>
      <c r="AY184" s="18" t="s">
        <v>128</v>
      </c>
      <c r="BE184" s="140">
        <f t="shared" si="34"/>
        <v>0</v>
      </c>
      <c r="BF184" s="140">
        <f t="shared" si="35"/>
        <v>0</v>
      </c>
      <c r="BG184" s="140">
        <f t="shared" si="36"/>
        <v>0</v>
      </c>
      <c r="BH184" s="140">
        <f t="shared" si="37"/>
        <v>0</v>
      </c>
      <c r="BI184" s="140">
        <f t="shared" si="38"/>
        <v>0</v>
      </c>
      <c r="BJ184" s="18" t="s">
        <v>127</v>
      </c>
      <c r="BK184" s="141">
        <f t="shared" si="39"/>
        <v>0</v>
      </c>
      <c r="BL184" s="18" t="s">
        <v>136</v>
      </c>
      <c r="BM184" s="18" t="s">
        <v>319</v>
      </c>
    </row>
    <row r="185" spans="2:65" s="1" customFormat="1" ht="25.5" customHeight="1">
      <c r="B185" s="131"/>
      <c r="C185" s="132" t="s">
        <v>227</v>
      </c>
      <c r="D185" s="132" t="s">
        <v>129</v>
      </c>
      <c r="E185" s="133" t="s">
        <v>320</v>
      </c>
      <c r="F185" s="295" t="s">
        <v>321</v>
      </c>
      <c r="G185" s="295"/>
      <c r="H185" s="295"/>
      <c r="I185" s="295"/>
      <c r="J185" s="134" t="s">
        <v>132</v>
      </c>
      <c r="K185" s="135">
        <v>9.82</v>
      </c>
      <c r="L185" s="296"/>
      <c r="M185" s="296"/>
      <c r="N185" s="296">
        <f t="shared" si="30"/>
        <v>0</v>
      </c>
      <c r="O185" s="296"/>
      <c r="P185" s="296"/>
      <c r="Q185" s="296"/>
      <c r="R185" s="136"/>
      <c r="T185" s="137" t="s">
        <v>5</v>
      </c>
      <c r="U185" s="40" t="s">
        <v>36</v>
      </c>
      <c r="V185" s="138">
        <v>0</v>
      </c>
      <c r="W185" s="138">
        <f t="shared" si="31"/>
        <v>0</v>
      </c>
      <c r="X185" s="138">
        <v>4.2402240325865599E-2</v>
      </c>
      <c r="Y185" s="138">
        <f t="shared" si="32"/>
        <v>0.4163900000000002</v>
      </c>
      <c r="Z185" s="138">
        <v>0</v>
      </c>
      <c r="AA185" s="139">
        <f t="shared" si="33"/>
        <v>0</v>
      </c>
      <c r="AR185" s="18" t="s">
        <v>136</v>
      </c>
      <c r="AT185" s="18" t="s">
        <v>129</v>
      </c>
      <c r="AU185" s="18" t="s">
        <v>127</v>
      </c>
      <c r="AY185" s="18" t="s">
        <v>128</v>
      </c>
      <c r="BE185" s="140">
        <f t="shared" si="34"/>
        <v>0</v>
      </c>
      <c r="BF185" s="140">
        <f t="shared" si="35"/>
        <v>0</v>
      </c>
      <c r="BG185" s="140">
        <f t="shared" si="36"/>
        <v>0</v>
      </c>
      <c r="BH185" s="140">
        <f t="shared" si="37"/>
        <v>0</v>
      </c>
      <c r="BI185" s="140">
        <f t="shared" si="38"/>
        <v>0</v>
      </c>
      <c r="BJ185" s="18" t="s">
        <v>127</v>
      </c>
      <c r="BK185" s="141">
        <f t="shared" si="39"/>
        <v>0</v>
      </c>
      <c r="BL185" s="18" t="s">
        <v>136</v>
      </c>
      <c r="BM185" s="18" t="s">
        <v>322</v>
      </c>
    </row>
    <row r="186" spans="2:65" s="1" customFormat="1" ht="25.5" customHeight="1">
      <c r="B186" s="131"/>
      <c r="C186" s="132" t="s">
        <v>323</v>
      </c>
      <c r="D186" s="132" t="s">
        <v>129</v>
      </c>
      <c r="E186" s="133" t="s">
        <v>324</v>
      </c>
      <c r="F186" s="295" t="s">
        <v>325</v>
      </c>
      <c r="G186" s="295"/>
      <c r="H186" s="295"/>
      <c r="I186" s="295"/>
      <c r="J186" s="134" t="s">
        <v>132</v>
      </c>
      <c r="K186" s="135">
        <v>9.48</v>
      </c>
      <c r="L186" s="296"/>
      <c r="M186" s="296"/>
      <c r="N186" s="296">
        <f t="shared" si="30"/>
        <v>0</v>
      </c>
      <c r="O186" s="296"/>
      <c r="P186" s="296"/>
      <c r="Q186" s="296"/>
      <c r="R186" s="136"/>
      <c r="T186" s="137" t="s">
        <v>5</v>
      </c>
      <c r="U186" s="40" t="s">
        <v>36</v>
      </c>
      <c r="V186" s="138">
        <v>0</v>
      </c>
      <c r="W186" s="138">
        <f t="shared" si="31"/>
        <v>0</v>
      </c>
      <c r="X186" s="138">
        <v>1.1497890295358601E-3</v>
      </c>
      <c r="Y186" s="138">
        <f t="shared" si="32"/>
        <v>1.0899999999999955E-2</v>
      </c>
      <c r="Z186" s="138">
        <v>0</v>
      </c>
      <c r="AA186" s="139">
        <f t="shared" si="33"/>
        <v>0</v>
      </c>
      <c r="AR186" s="18" t="s">
        <v>136</v>
      </c>
      <c r="AT186" s="18" t="s">
        <v>129</v>
      </c>
      <c r="AU186" s="18" t="s">
        <v>127</v>
      </c>
      <c r="AY186" s="18" t="s">
        <v>128</v>
      </c>
      <c r="BE186" s="140">
        <f t="shared" si="34"/>
        <v>0</v>
      </c>
      <c r="BF186" s="140">
        <f t="shared" si="35"/>
        <v>0</v>
      </c>
      <c r="BG186" s="140">
        <f t="shared" si="36"/>
        <v>0</v>
      </c>
      <c r="BH186" s="140">
        <f t="shared" si="37"/>
        <v>0</v>
      </c>
      <c r="BI186" s="140">
        <f t="shared" si="38"/>
        <v>0</v>
      </c>
      <c r="BJ186" s="18" t="s">
        <v>127</v>
      </c>
      <c r="BK186" s="141">
        <f t="shared" si="39"/>
        <v>0</v>
      </c>
      <c r="BL186" s="18" t="s">
        <v>136</v>
      </c>
      <c r="BM186" s="18" t="s">
        <v>326</v>
      </c>
    </row>
    <row r="187" spans="2:65" s="1" customFormat="1" ht="25.5" customHeight="1">
      <c r="B187" s="131"/>
      <c r="C187" s="132" t="s">
        <v>230</v>
      </c>
      <c r="D187" s="132" t="s">
        <v>129</v>
      </c>
      <c r="E187" s="133" t="s">
        <v>327</v>
      </c>
      <c r="F187" s="295" t="s">
        <v>328</v>
      </c>
      <c r="G187" s="295"/>
      <c r="H187" s="295"/>
      <c r="I187" s="295"/>
      <c r="J187" s="134" t="s">
        <v>182</v>
      </c>
      <c r="K187" s="135">
        <v>31.905000000000001</v>
      </c>
      <c r="L187" s="296"/>
      <c r="M187" s="296"/>
      <c r="N187" s="296">
        <f t="shared" si="30"/>
        <v>0</v>
      </c>
      <c r="O187" s="296"/>
      <c r="P187" s="296"/>
      <c r="Q187" s="296"/>
      <c r="R187" s="136"/>
      <c r="T187" s="137" t="s">
        <v>5</v>
      </c>
      <c r="U187" s="40" t="s">
        <v>36</v>
      </c>
      <c r="V187" s="138">
        <v>0</v>
      </c>
      <c r="W187" s="138">
        <f t="shared" si="31"/>
        <v>0</v>
      </c>
      <c r="X187" s="138">
        <v>0</v>
      </c>
      <c r="Y187" s="138">
        <f t="shared" si="32"/>
        <v>0</v>
      </c>
      <c r="Z187" s="138">
        <v>0</v>
      </c>
      <c r="AA187" s="139">
        <f t="shared" si="33"/>
        <v>0</v>
      </c>
      <c r="AR187" s="18" t="s">
        <v>136</v>
      </c>
      <c r="AT187" s="18" t="s">
        <v>129</v>
      </c>
      <c r="AU187" s="18" t="s">
        <v>127</v>
      </c>
      <c r="AY187" s="18" t="s">
        <v>128</v>
      </c>
      <c r="BE187" s="140">
        <f t="shared" si="34"/>
        <v>0</v>
      </c>
      <c r="BF187" s="140">
        <f t="shared" si="35"/>
        <v>0</v>
      </c>
      <c r="BG187" s="140">
        <f t="shared" si="36"/>
        <v>0</v>
      </c>
      <c r="BH187" s="140">
        <f t="shared" si="37"/>
        <v>0</v>
      </c>
      <c r="BI187" s="140">
        <f t="shared" si="38"/>
        <v>0</v>
      </c>
      <c r="BJ187" s="18" t="s">
        <v>127</v>
      </c>
      <c r="BK187" s="141">
        <f t="shared" si="39"/>
        <v>0</v>
      </c>
      <c r="BL187" s="18" t="s">
        <v>136</v>
      </c>
      <c r="BM187" s="18" t="s">
        <v>329</v>
      </c>
    </row>
    <row r="188" spans="2:65" s="1" customFormat="1" ht="25.5" customHeight="1">
      <c r="B188" s="131"/>
      <c r="C188" s="132" t="s">
        <v>330</v>
      </c>
      <c r="D188" s="132" t="s">
        <v>129</v>
      </c>
      <c r="E188" s="133" t="s">
        <v>331</v>
      </c>
      <c r="F188" s="295" t="s">
        <v>332</v>
      </c>
      <c r="G188" s="295"/>
      <c r="H188" s="295"/>
      <c r="I188" s="295"/>
      <c r="J188" s="134" t="s">
        <v>182</v>
      </c>
      <c r="K188" s="135">
        <v>319.05</v>
      </c>
      <c r="L188" s="296"/>
      <c r="M188" s="296"/>
      <c r="N188" s="296">
        <f t="shared" si="30"/>
        <v>0</v>
      </c>
      <c r="O188" s="296"/>
      <c r="P188" s="296"/>
      <c r="Q188" s="296"/>
      <c r="R188" s="136"/>
      <c r="T188" s="137" t="s">
        <v>5</v>
      </c>
      <c r="U188" s="40" t="s">
        <v>36</v>
      </c>
      <c r="V188" s="138">
        <v>0</v>
      </c>
      <c r="W188" s="138">
        <f t="shared" si="31"/>
        <v>0</v>
      </c>
      <c r="X188" s="138">
        <v>0</v>
      </c>
      <c r="Y188" s="138">
        <f t="shared" si="32"/>
        <v>0</v>
      </c>
      <c r="Z188" s="138">
        <v>0</v>
      </c>
      <c r="AA188" s="139">
        <f t="shared" si="33"/>
        <v>0</v>
      </c>
      <c r="AR188" s="18" t="s">
        <v>136</v>
      </c>
      <c r="AT188" s="18" t="s">
        <v>129</v>
      </c>
      <c r="AU188" s="18" t="s">
        <v>127</v>
      </c>
      <c r="AY188" s="18" t="s">
        <v>128</v>
      </c>
      <c r="BE188" s="140">
        <f t="shared" si="34"/>
        <v>0</v>
      </c>
      <c r="BF188" s="140">
        <f t="shared" si="35"/>
        <v>0</v>
      </c>
      <c r="BG188" s="140">
        <f t="shared" si="36"/>
        <v>0</v>
      </c>
      <c r="BH188" s="140">
        <f t="shared" si="37"/>
        <v>0</v>
      </c>
      <c r="BI188" s="140">
        <f t="shared" si="38"/>
        <v>0</v>
      </c>
      <c r="BJ188" s="18" t="s">
        <v>127</v>
      </c>
      <c r="BK188" s="141">
        <f t="shared" si="39"/>
        <v>0</v>
      </c>
      <c r="BL188" s="18" t="s">
        <v>136</v>
      </c>
      <c r="BM188" s="18" t="s">
        <v>333</v>
      </c>
    </row>
    <row r="189" spans="2:65" s="1" customFormat="1" ht="38.25" customHeight="1">
      <c r="B189" s="131"/>
      <c r="C189" s="132" t="s">
        <v>234</v>
      </c>
      <c r="D189" s="132" t="s">
        <v>129</v>
      </c>
      <c r="E189" s="133" t="s">
        <v>334</v>
      </c>
      <c r="F189" s="295" t="s">
        <v>335</v>
      </c>
      <c r="G189" s="295"/>
      <c r="H189" s="295"/>
      <c r="I189" s="295"/>
      <c r="J189" s="134" t="s">
        <v>182</v>
      </c>
      <c r="K189" s="135">
        <v>3.9209999999999998</v>
      </c>
      <c r="L189" s="296"/>
      <c r="M189" s="296"/>
      <c r="N189" s="296">
        <f t="shared" si="30"/>
        <v>0</v>
      </c>
      <c r="O189" s="296"/>
      <c r="P189" s="296"/>
      <c r="Q189" s="296"/>
      <c r="R189" s="136"/>
      <c r="T189" s="137" t="s">
        <v>5</v>
      </c>
      <c r="U189" s="40" t="s">
        <v>36</v>
      </c>
      <c r="V189" s="138">
        <v>0</v>
      </c>
      <c r="W189" s="138">
        <f t="shared" si="31"/>
        <v>0</v>
      </c>
      <c r="X189" s="138">
        <v>0</v>
      </c>
      <c r="Y189" s="138">
        <f t="shared" si="32"/>
        <v>0</v>
      </c>
      <c r="Z189" s="138">
        <v>0</v>
      </c>
      <c r="AA189" s="139">
        <f t="shared" si="33"/>
        <v>0</v>
      </c>
      <c r="AR189" s="18" t="s">
        <v>136</v>
      </c>
      <c r="AT189" s="18" t="s">
        <v>129</v>
      </c>
      <c r="AU189" s="18" t="s">
        <v>127</v>
      </c>
      <c r="AY189" s="18" t="s">
        <v>128</v>
      </c>
      <c r="BE189" s="140">
        <f t="shared" si="34"/>
        <v>0</v>
      </c>
      <c r="BF189" s="140">
        <f t="shared" si="35"/>
        <v>0</v>
      </c>
      <c r="BG189" s="140">
        <f t="shared" si="36"/>
        <v>0</v>
      </c>
      <c r="BH189" s="140">
        <f t="shared" si="37"/>
        <v>0</v>
      </c>
      <c r="BI189" s="140">
        <f t="shared" si="38"/>
        <v>0</v>
      </c>
      <c r="BJ189" s="18" t="s">
        <v>127</v>
      </c>
      <c r="BK189" s="141">
        <f t="shared" si="39"/>
        <v>0</v>
      </c>
      <c r="BL189" s="18" t="s">
        <v>136</v>
      </c>
      <c r="BM189" s="18" t="s">
        <v>336</v>
      </c>
    </row>
    <row r="190" spans="2:65" s="1" customFormat="1" ht="16.5" customHeight="1">
      <c r="B190" s="131"/>
      <c r="C190" s="132" t="s">
        <v>337</v>
      </c>
      <c r="D190" s="132" t="s">
        <v>129</v>
      </c>
      <c r="E190" s="133" t="s">
        <v>338</v>
      </c>
      <c r="F190" s="295" t="s">
        <v>339</v>
      </c>
      <c r="G190" s="295"/>
      <c r="H190" s="295"/>
      <c r="I190" s="295"/>
      <c r="J190" s="134" t="s">
        <v>182</v>
      </c>
      <c r="K190" s="135">
        <v>31.905000000000001</v>
      </c>
      <c r="L190" s="296"/>
      <c r="M190" s="296"/>
      <c r="N190" s="296">
        <f t="shared" si="30"/>
        <v>0</v>
      </c>
      <c r="O190" s="296"/>
      <c r="P190" s="296"/>
      <c r="Q190" s="296"/>
      <c r="R190" s="136"/>
      <c r="T190" s="137" t="s">
        <v>5</v>
      </c>
      <c r="U190" s="40" t="s">
        <v>36</v>
      </c>
      <c r="V190" s="138">
        <v>0</v>
      </c>
      <c r="W190" s="138">
        <f t="shared" si="31"/>
        <v>0</v>
      </c>
      <c r="X190" s="138">
        <v>0</v>
      </c>
      <c r="Y190" s="138">
        <f t="shared" si="32"/>
        <v>0</v>
      </c>
      <c r="Z190" s="138">
        <v>0</v>
      </c>
      <c r="AA190" s="139">
        <f t="shared" si="33"/>
        <v>0</v>
      </c>
      <c r="AR190" s="18" t="s">
        <v>136</v>
      </c>
      <c r="AT190" s="18" t="s">
        <v>129</v>
      </c>
      <c r="AU190" s="18" t="s">
        <v>127</v>
      </c>
      <c r="AY190" s="18" t="s">
        <v>128</v>
      </c>
      <c r="BE190" s="140">
        <f t="shared" si="34"/>
        <v>0</v>
      </c>
      <c r="BF190" s="140">
        <f t="shared" si="35"/>
        <v>0</v>
      </c>
      <c r="BG190" s="140">
        <f t="shared" si="36"/>
        <v>0</v>
      </c>
      <c r="BH190" s="140">
        <f t="shared" si="37"/>
        <v>0</v>
      </c>
      <c r="BI190" s="140">
        <f t="shared" si="38"/>
        <v>0</v>
      </c>
      <c r="BJ190" s="18" t="s">
        <v>127</v>
      </c>
      <c r="BK190" s="141">
        <f t="shared" si="39"/>
        <v>0</v>
      </c>
      <c r="BL190" s="18" t="s">
        <v>136</v>
      </c>
      <c r="BM190" s="18" t="s">
        <v>340</v>
      </c>
    </row>
    <row r="191" spans="2:65" s="9" customFormat="1" ht="29.85" customHeight="1">
      <c r="B191" s="121"/>
      <c r="C191" s="122"/>
      <c r="D191" s="142" t="s">
        <v>102</v>
      </c>
      <c r="E191" s="142"/>
      <c r="F191" s="142"/>
      <c r="G191" s="142"/>
      <c r="H191" s="142"/>
      <c r="I191" s="142"/>
      <c r="J191" s="142"/>
      <c r="K191" s="142"/>
      <c r="L191" s="142"/>
      <c r="M191" s="142"/>
      <c r="N191" s="305">
        <f>BK191</f>
        <v>0</v>
      </c>
      <c r="O191" s="306"/>
      <c r="P191" s="306"/>
      <c r="Q191" s="306"/>
      <c r="R191" s="124"/>
      <c r="T191" s="125"/>
      <c r="U191" s="122"/>
      <c r="V191" s="122"/>
      <c r="W191" s="126">
        <f>W192</f>
        <v>0</v>
      </c>
      <c r="X191" s="122"/>
      <c r="Y191" s="126">
        <f>Y192</f>
        <v>0</v>
      </c>
      <c r="Z191" s="122"/>
      <c r="AA191" s="127">
        <f>AA192</f>
        <v>0</v>
      </c>
      <c r="AR191" s="128" t="s">
        <v>76</v>
      </c>
      <c r="AT191" s="129" t="s">
        <v>68</v>
      </c>
      <c r="AU191" s="129" t="s">
        <v>76</v>
      </c>
      <c r="AY191" s="128" t="s">
        <v>128</v>
      </c>
      <c r="BK191" s="130">
        <f>BK192</f>
        <v>0</v>
      </c>
    </row>
    <row r="192" spans="2:65" s="1" customFormat="1" ht="38.25" customHeight="1">
      <c r="B192" s="131"/>
      <c r="C192" s="132" t="s">
        <v>237</v>
      </c>
      <c r="D192" s="132" t="s">
        <v>129</v>
      </c>
      <c r="E192" s="133" t="s">
        <v>341</v>
      </c>
      <c r="F192" s="295" t="s">
        <v>342</v>
      </c>
      <c r="G192" s="295"/>
      <c r="H192" s="295"/>
      <c r="I192" s="295"/>
      <c r="J192" s="134" t="s">
        <v>182</v>
      </c>
      <c r="K192" s="135">
        <v>46.289000000000001</v>
      </c>
      <c r="L192" s="296"/>
      <c r="M192" s="296"/>
      <c r="N192" s="296">
        <f>ROUND(L192*K192,3)</f>
        <v>0</v>
      </c>
      <c r="O192" s="296"/>
      <c r="P192" s="296"/>
      <c r="Q192" s="296"/>
      <c r="R192" s="136"/>
      <c r="T192" s="137" t="s">
        <v>5</v>
      </c>
      <c r="U192" s="40" t="s">
        <v>36</v>
      </c>
      <c r="V192" s="138">
        <v>0</v>
      </c>
      <c r="W192" s="138">
        <f>V192*K192</f>
        <v>0</v>
      </c>
      <c r="X192" s="138">
        <v>0</v>
      </c>
      <c r="Y192" s="138">
        <f>X192*K192</f>
        <v>0</v>
      </c>
      <c r="Z192" s="138">
        <v>0</v>
      </c>
      <c r="AA192" s="139">
        <f>Z192*K192</f>
        <v>0</v>
      </c>
      <c r="AR192" s="18" t="s">
        <v>136</v>
      </c>
      <c r="AT192" s="18" t="s">
        <v>129</v>
      </c>
      <c r="AU192" s="18" t="s">
        <v>127</v>
      </c>
      <c r="AY192" s="18" t="s">
        <v>128</v>
      </c>
      <c r="BE192" s="140">
        <f>IF(U192="základná",N192,0)</f>
        <v>0</v>
      </c>
      <c r="BF192" s="140">
        <f>IF(U192="znížená",N192,0)</f>
        <v>0</v>
      </c>
      <c r="BG192" s="140">
        <f>IF(U192="zákl. prenesená",N192,0)</f>
        <v>0</v>
      </c>
      <c r="BH192" s="140">
        <f>IF(U192="zníž. prenesená",N192,0)</f>
        <v>0</v>
      </c>
      <c r="BI192" s="140">
        <f>IF(U192="nulová",N192,0)</f>
        <v>0</v>
      </c>
      <c r="BJ192" s="18" t="s">
        <v>127</v>
      </c>
      <c r="BK192" s="141">
        <f>ROUND(L192*K192,3)</f>
        <v>0</v>
      </c>
      <c r="BL192" s="18" t="s">
        <v>136</v>
      </c>
      <c r="BM192" s="18" t="s">
        <v>343</v>
      </c>
    </row>
    <row r="193" spans="2:65" s="9" customFormat="1" ht="37.35" customHeight="1">
      <c r="B193" s="121"/>
      <c r="C193" s="122"/>
      <c r="D193" s="123" t="s">
        <v>103</v>
      </c>
      <c r="E193" s="123"/>
      <c r="F193" s="123"/>
      <c r="G193" s="123"/>
      <c r="H193" s="123"/>
      <c r="I193" s="123"/>
      <c r="J193" s="123"/>
      <c r="K193" s="123"/>
      <c r="L193" s="123"/>
      <c r="M193" s="123"/>
      <c r="N193" s="301">
        <f>BK193</f>
        <v>0</v>
      </c>
      <c r="O193" s="302"/>
      <c r="P193" s="302"/>
      <c r="Q193" s="302"/>
      <c r="R193" s="124"/>
      <c r="T193" s="125"/>
      <c r="U193" s="122"/>
      <c r="V193" s="122"/>
      <c r="W193" s="126">
        <f>W194+W200+W209+W214+W224+W235+W259+W261</f>
        <v>0</v>
      </c>
      <c r="X193" s="122"/>
      <c r="Y193" s="126">
        <f>Y194+Y200+Y209+Y214+Y224+Y235+Y259+Y261</f>
        <v>9.1511599999999955</v>
      </c>
      <c r="Z193" s="122"/>
      <c r="AA193" s="127">
        <f>AA194+AA200+AA209+AA214+AA224+AA235+AA259+AA261</f>
        <v>0</v>
      </c>
      <c r="AR193" s="128" t="s">
        <v>127</v>
      </c>
      <c r="AT193" s="129" t="s">
        <v>68</v>
      </c>
      <c r="AU193" s="129" t="s">
        <v>69</v>
      </c>
      <c r="AY193" s="128" t="s">
        <v>128</v>
      </c>
      <c r="BK193" s="130">
        <f>BK194+BK200+BK209+BK214+BK224+BK235+BK259+BK261</f>
        <v>0</v>
      </c>
    </row>
    <row r="194" spans="2:65" s="9" customFormat="1" ht="19.899999999999999" customHeight="1">
      <c r="B194" s="121"/>
      <c r="C194" s="122"/>
      <c r="D194" s="142" t="s">
        <v>104</v>
      </c>
      <c r="E194" s="142"/>
      <c r="F194" s="142"/>
      <c r="G194" s="142"/>
      <c r="H194" s="142"/>
      <c r="I194" s="142"/>
      <c r="J194" s="142"/>
      <c r="K194" s="142"/>
      <c r="L194" s="142"/>
      <c r="M194" s="142"/>
      <c r="N194" s="303">
        <f>BK194</f>
        <v>0</v>
      </c>
      <c r="O194" s="304"/>
      <c r="P194" s="304"/>
      <c r="Q194" s="304"/>
      <c r="R194" s="124"/>
      <c r="T194" s="125"/>
      <c r="U194" s="122"/>
      <c r="V194" s="122"/>
      <c r="W194" s="126">
        <f>SUM(W195:W199)</f>
        <v>0</v>
      </c>
      <c r="X194" s="122"/>
      <c r="Y194" s="126">
        <f>SUM(Y195:Y199)</f>
        <v>9.9879999999999997E-2</v>
      </c>
      <c r="Z194" s="122"/>
      <c r="AA194" s="127">
        <f>SUM(AA195:AA199)</f>
        <v>0</v>
      </c>
      <c r="AR194" s="128" t="s">
        <v>127</v>
      </c>
      <c r="AT194" s="129" t="s">
        <v>68</v>
      </c>
      <c r="AU194" s="129" t="s">
        <v>76</v>
      </c>
      <c r="AY194" s="128" t="s">
        <v>128</v>
      </c>
      <c r="BK194" s="130">
        <f>SUM(BK195:BK199)</f>
        <v>0</v>
      </c>
    </row>
    <row r="195" spans="2:65" s="1" customFormat="1" ht="16.5" customHeight="1">
      <c r="B195" s="131"/>
      <c r="C195" s="143" t="s">
        <v>344</v>
      </c>
      <c r="D195" s="143" t="s">
        <v>267</v>
      </c>
      <c r="E195" s="144" t="s">
        <v>345</v>
      </c>
      <c r="F195" s="307" t="s">
        <v>346</v>
      </c>
      <c r="G195" s="307"/>
      <c r="H195" s="307"/>
      <c r="I195" s="307"/>
      <c r="J195" s="145" t="s">
        <v>182</v>
      </c>
      <c r="K195" s="146">
        <v>2.8000000000000001E-2</v>
      </c>
      <c r="L195" s="308"/>
      <c r="M195" s="308"/>
      <c r="N195" s="308">
        <f>ROUND(L195*K195,3)</f>
        <v>0</v>
      </c>
      <c r="O195" s="296"/>
      <c r="P195" s="296"/>
      <c r="Q195" s="296"/>
      <c r="R195" s="136"/>
      <c r="T195" s="137" t="s">
        <v>5</v>
      </c>
      <c r="U195" s="40" t="s">
        <v>36</v>
      </c>
      <c r="V195" s="138">
        <v>0</v>
      </c>
      <c r="W195" s="138">
        <f>V195*K195</f>
        <v>0</v>
      </c>
      <c r="X195" s="138">
        <v>1</v>
      </c>
      <c r="Y195" s="138">
        <f>X195*K195</f>
        <v>2.8000000000000001E-2</v>
      </c>
      <c r="Z195" s="138">
        <v>0</v>
      </c>
      <c r="AA195" s="139">
        <f>Z195*K195</f>
        <v>0</v>
      </c>
      <c r="AR195" s="18" t="s">
        <v>187</v>
      </c>
      <c r="AT195" s="18" t="s">
        <v>267</v>
      </c>
      <c r="AU195" s="18" t="s">
        <v>127</v>
      </c>
      <c r="AY195" s="18" t="s">
        <v>128</v>
      </c>
      <c r="BE195" s="140">
        <f>IF(U195="základná",N195,0)</f>
        <v>0</v>
      </c>
      <c r="BF195" s="140">
        <f>IF(U195="znížená",N195,0)</f>
        <v>0</v>
      </c>
      <c r="BG195" s="140">
        <f>IF(U195="zákl. prenesená",N195,0)</f>
        <v>0</v>
      </c>
      <c r="BH195" s="140">
        <f>IF(U195="zníž. prenesená",N195,0)</f>
        <v>0</v>
      </c>
      <c r="BI195" s="140">
        <f>IF(U195="nulová",N195,0)</f>
        <v>0</v>
      </c>
      <c r="BJ195" s="18" t="s">
        <v>127</v>
      </c>
      <c r="BK195" s="141">
        <f>ROUND(L195*K195,3)</f>
        <v>0</v>
      </c>
      <c r="BL195" s="18" t="s">
        <v>133</v>
      </c>
      <c r="BM195" s="18" t="s">
        <v>347</v>
      </c>
    </row>
    <row r="196" spans="2:65" s="1" customFormat="1" ht="25.5" customHeight="1">
      <c r="B196" s="131"/>
      <c r="C196" s="132" t="s">
        <v>241</v>
      </c>
      <c r="D196" s="132" t="s">
        <v>129</v>
      </c>
      <c r="E196" s="133" t="s">
        <v>348</v>
      </c>
      <c r="F196" s="295" t="s">
        <v>349</v>
      </c>
      <c r="G196" s="295"/>
      <c r="H196" s="295"/>
      <c r="I196" s="295"/>
      <c r="J196" s="134" t="s">
        <v>132</v>
      </c>
      <c r="K196" s="135">
        <v>12</v>
      </c>
      <c r="L196" s="296"/>
      <c r="M196" s="296"/>
      <c r="N196" s="296">
        <f>ROUND(L196*K196,3)</f>
        <v>0</v>
      </c>
      <c r="O196" s="296"/>
      <c r="P196" s="296"/>
      <c r="Q196" s="296"/>
      <c r="R196" s="136"/>
      <c r="T196" s="137" t="s">
        <v>5</v>
      </c>
      <c r="U196" s="40" t="s">
        <v>36</v>
      </c>
      <c r="V196" s="138">
        <v>0</v>
      </c>
      <c r="W196" s="138">
        <f>V196*K196</f>
        <v>0</v>
      </c>
      <c r="X196" s="138">
        <v>1.7000000000000001E-4</v>
      </c>
      <c r="Y196" s="138">
        <f>X196*K196</f>
        <v>2.0400000000000001E-3</v>
      </c>
      <c r="Z196" s="138">
        <v>0</v>
      </c>
      <c r="AA196" s="139">
        <f>Z196*K196</f>
        <v>0</v>
      </c>
      <c r="AR196" s="18" t="s">
        <v>133</v>
      </c>
      <c r="AT196" s="18" t="s">
        <v>129</v>
      </c>
      <c r="AU196" s="18" t="s">
        <v>127</v>
      </c>
      <c r="AY196" s="18" t="s">
        <v>128</v>
      </c>
      <c r="BE196" s="140">
        <f>IF(U196="základná",N196,0)</f>
        <v>0</v>
      </c>
      <c r="BF196" s="140">
        <f>IF(U196="znížená",N196,0)</f>
        <v>0</v>
      </c>
      <c r="BG196" s="140">
        <f>IF(U196="zákl. prenesená",N196,0)</f>
        <v>0</v>
      </c>
      <c r="BH196" s="140">
        <f>IF(U196="zníž. prenesená",N196,0)</f>
        <v>0</v>
      </c>
      <c r="BI196" s="140">
        <f>IF(U196="nulová",N196,0)</f>
        <v>0</v>
      </c>
      <c r="BJ196" s="18" t="s">
        <v>127</v>
      </c>
      <c r="BK196" s="141">
        <f>ROUND(L196*K196,3)</f>
        <v>0</v>
      </c>
      <c r="BL196" s="18" t="s">
        <v>133</v>
      </c>
      <c r="BM196" s="18" t="s">
        <v>350</v>
      </c>
    </row>
    <row r="197" spans="2:65" s="1" customFormat="1" ht="16.5" customHeight="1">
      <c r="B197" s="131"/>
      <c r="C197" s="143" t="s">
        <v>351</v>
      </c>
      <c r="D197" s="143" t="s">
        <v>267</v>
      </c>
      <c r="E197" s="144" t="s">
        <v>352</v>
      </c>
      <c r="F197" s="307" t="s">
        <v>353</v>
      </c>
      <c r="G197" s="307"/>
      <c r="H197" s="307"/>
      <c r="I197" s="307"/>
      <c r="J197" s="145" t="s">
        <v>132</v>
      </c>
      <c r="K197" s="146">
        <v>14.4</v>
      </c>
      <c r="L197" s="308"/>
      <c r="M197" s="308"/>
      <c r="N197" s="308">
        <f>ROUND(L197*K197,3)</f>
        <v>0</v>
      </c>
      <c r="O197" s="296"/>
      <c r="P197" s="296"/>
      <c r="Q197" s="296"/>
      <c r="R197" s="136"/>
      <c r="T197" s="137" t="s">
        <v>5</v>
      </c>
      <c r="U197" s="40" t="s">
        <v>36</v>
      </c>
      <c r="V197" s="138">
        <v>0</v>
      </c>
      <c r="W197" s="138">
        <f>V197*K197</f>
        <v>0</v>
      </c>
      <c r="X197" s="138">
        <v>4.2500000000000003E-3</v>
      </c>
      <c r="Y197" s="138">
        <f>X197*K197</f>
        <v>6.1200000000000004E-2</v>
      </c>
      <c r="Z197" s="138">
        <v>0</v>
      </c>
      <c r="AA197" s="139">
        <f>Z197*K197</f>
        <v>0</v>
      </c>
      <c r="AR197" s="18" t="s">
        <v>187</v>
      </c>
      <c r="AT197" s="18" t="s">
        <v>267</v>
      </c>
      <c r="AU197" s="18" t="s">
        <v>127</v>
      </c>
      <c r="AY197" s="18" t="s">
        <v>128</v>
      </c>
      <c r="BE197" s="140">
        <f>IF(U197="základná",N197,0)</f>
        <v>0</v>
      </c>
      <c r="BF197" s="140">
        <f>IF(U197="znížená",N197,0)</f>
        <v>0</v>
      </c>
      <c r="BG197" s="140">
        <f>IF(U197="zákl. prenesená",N197,0)</f>
        <v>0</v>
      </c>
      <c r="BH197" s="140">
        <f>IF(U197="zníž. prenesená",N197,0)</f>
        <v>0</v>
      </c>
      <c r="BI197" s="140">
        <f>IF(U197="nulová",N197,0)</f>
        <v>0</v>
      </c>
      <c r="BJ197" s="18" t="s">
        <v>127</v>
      </c>
      <c r="BK197" s="141">
        <f>ROUND(L197*K197,3)</f>
        <v>0</v>
      </c>
      <c r="BL197" s="18" t="s">
        <v>133</v>
      </c>
      <c r="BM197" s="18" t="s">
        <v>354</v>
      </c>
    </row>
    <row r="198" spans="2:65" s="1" customFormat="1" ht="25.5" customHeight="1">
      <c r="B198" s="131"/>
      <c r="C198" s="132" t="s">
        <v>244</v>
      </c>
      <c r="D198" s="132" t="s">
        <v>129</v>
      </c>
      <c r="E198" s="133" t="s">
        <v>355</v>
      </c>
      <c r="F198" s="295" t="s">
        <v>356</v>
      </c>
      <c r="G198" s="295"/>
      <c r="H198" s="295"/>
      <c r="I198" s="295"/>
      <c r="J198" s="134" t="s">
        <v>132</v>
      </c>
      <c r="K198" s="135">
        <v>12</v>
      </c>
      <c r="L198" s="296"/>
      <c r="M198" s="296"/>
      <c r="N198" s="296">
        <f>ROUND(L198*K198,3)</f>
        <v>0</v>
      </c>
      <c r="O198" s="296"/>
      <c r="P198" s="296"/>
      <c r="Q198" s="296"/>
      <c r="R198" s="136"/>
      <c r="T198" s="137" t="s">
        <v>5</v>
      </c>
      <c r="U198" s="40" t="s">
        <v>36</v>
      </c>
      <c r="V198" s="138">
        <v>0</v>
      </c>
      <c r="W198" s="138">
        <f>V198*K198</f>
        <v>0</v>
      </c>
      <c r="X198" s="138">
        <v>7.2000000000000005E-4</v>
      </c>
      <c r="Y198" s="138">
        <f>X198*K198</f>
        <v>8.6400000000000001E-3</v>
      </c>
      <c r="Z198" s="138">
        <v>0</v>
      </c>
      <c r="AA198" s="139">
        <f>Z198*K198</f>
        <v>0</v>
      </c>
      <c r="AR198" s="18" t="s">
        <v>133</v>
      </c>
      <c r="AT198" s="18" t="s">
        <v>129</v>
      </c>
      <c r="AU198" s="18" t="s">
        <v>127</v>
      </c>
      <c r="AY198" s="18" t="s">
        <v>128</v>
      </c>
      <c r="BE198" s="140">
        <f>IF(U198="základná",N198,0)</f>
        <v>0</v>
      </c>
      <c r="BF198" s="140">
        <f>IF(U198="znížená",N198,0)</f>
        <v>0</v>
      </c>
      <c r="BG198" s="140">
        <f>IF(U198="zákl. prenesená",N198,0)</f>
        <v>0</v>
      </c>
      <c r="BH198" s="140">
        <f>IF(U198="zníž. prenesená",N198,0)</f>
        <v>0</v>
      </c>
      <c r="BI198" s="140">
        <f>IF(U198="nulová",N198,0)</f>
        <v>0</v>
      </c>
      <c r="BJ198" s="18" t="s">
        <v>127</v>
      </c>
      <c r="BK198" s="141">
        <f>ROUND(L198*K198,3)</f>
        <v>0</v>
      </c>
      <c r="BL198" s="18" t="s">
        <v>133</v>
      </c>
      <c r="BM198" s="18" t="s">
        <v>357</v>
      </c>
    </row>
    <row r="199" spans="2:65" s="1" customFormat="1" ht="25.5" customHeight="1">
      <c r="B199" s="131"/>
      <c r="C199" s="132" t="s">
        <v>358</v>
      </c>
      <c r="D199" s="132" t="s">
        <v>129</v>
      </c>
      <c r="E199" s="133" t="s">
        <v>359</v>
      </c>
      <c r="F199" s="295" t="s">
        <v>360</v>
      </c>
      <c r="G199" s="295"/>
      <c r="H199" s="295"/>
      <c r="I199" s="295"/>
      <c r="J199" s="134" t="s">
        <v>182</v>
      </c>
      <c r="K199" s="135">
        <v>0.1</v>
      </c>
      <c r="L199" s="296"/>
      <c r="M199" s="296"/>
      <c r="N199" s="296">
        <f>ROUND(L199*K199,3)</f>
        <v>0</v>
      </c>
      <c r="O199" s="296"/>
      <c r="P199" s="296"/>
      <c r="Q199" s="296"/>
      <c r="R199" s="136"/>
      <c r="T199" s="137" t="s">
        <v>5</v>
      </c>
      <c r="U199" s="40" t="s">
        <v>36</v>
      </c>
      <c r="V199" s="138">
        <v>0</v>
      </c>
      <c r="W199" s="138">
        <f>V199*K199</f>
        <v>0</v>
      </c>
      <c r="X199" s="138">
        <v>0</v>
      </c>
      <c r="Y199" s="138">
        <f>X199*K199</f>
        <v>0</v>
      </c>
      <c r="Z199" s="138">
        <v>0</v>
      </c>
      <c r="AA199" s="139">
        <f>Z199*K199</f>
        <v>0</v>
      </c>
      <c r="AR199" s="18" t="s">
        <v>133</v>
      </c>
      <c r="AT199" s="18" t="s">
        <v>129</v>
      </c>
      <c r="AU199" s="18" t="s">
        <v>127</v>
      </c>
      <c r="AY199" s="18" t="s">
        <v>128</v>
      </c>
      <c r="BE199" s="140">
        <f>IF(U199="základná",N199,0)</f>
        <v>0</v>
      </c>
      <c r="BF199" s="140">
        <f>IF(U199="znížená",N199,0)</f>
        <v>0</v>
      </c>
      <c r="BG199" s="140">
        <f>IF(U199="zákl. prenesená",N199,0)</f>
        <v>0</v>
      </c>
      <c r="BH199" s="140">
        <f>IF(U199="zníž. prenesená",N199,0)</f>
        <v>0</v>
      </c>
      <c r="BI199" s="140">
        <f>IF(U199="nulová",N199,0)</f>
        <v>0</v>
      </c>
      <c r="BJ199" s="18" t="s">
        <v>127</v>
      </c>
      <c r="BK199" s="141">
        <f>ROUND(L199*K199,3)</f>
        <v>0</v>
      </c>
      <c r="BL199" s="18" t="s">
        <v>133</v>
      </c>
      <c r="BM199" s="18" t="s">
        <v>361</v>
      </c>
    </row>
    <row r="200" spans="2:65" s="9" customFormat="1" ht="29.85" customHeight="1">
      <c r="B200" s="121"/>
      <c r="C200" s="122"/>
      <c r="D200" s="142" t="s">
        <v>105</v>
      </c>
      <c r="E200" s="142"/>
      <c r="F200" s="142"/>
      <c r="G200" s="142"/>
      <c r="H200" s="142"/>
      <c r="I200" s="142"/>
      <c r="J200" s="142"/>
      <c r="K200" s="142"/>
      <c r="L200" s="142"/>
      <c r="M200" s="142"/>
      <c r="N200" s="305">
        <f>BK200</f>
        <v>0</v>
      </c>
      <c r="O200" s="306"/>
      <c r="P200" s="306"/>
      <c r="Q200" s="306"/>
      <c r="R200" s="124"/>
      <c r="T200" s="125"/>
      <c r="U200" s="122"/>
      <c r="V200" s="122"/>
      <c r="W200" s="126">
        <f>SUM(W201:W208)</f>
        <v>0</v>
      </c>
      <c r="X200" s="122"/>
      <c r="Y200" s="126">
        <f>SUM(Y201:Y208)</f>
        <v>1.9619300000000013</v>
      </c>
      <c r="Z200" s="122"/>
      <c r="AA200" s="127">
        <f>SUM(AA201:AA208)</f>
        <v>0</v>
      </c>
      <c r="AR200" s="128" t="s">
        <v>127</v>
      </c>
      <c r="AT200" s="129" t="s">
        <v>68</v>
      </c>
      <c r="AU200" s="129" t="s">
        <v>76</v>
      </c>
      <c r="AY200" s="128" t="s">
        <v>128</v>
      </c>
      <c r="BK200" s="130">
        <f>SUM(BK201:BK208)</f>
        <v>0</v>
      </c>
    </row>
    <row r="201" spans="2:65" s="1" customFormat="1" ht="38.25" customHeight="1">
      <c r="B201" s="131"/>
      <c r="C201" s="132" t="s">
        <v>248</v>
      </c>
      <c r="D201" s="132" t="s">
        <v>129</v>
      </c>
      <c r="E201" s="133" t="s">
        <v>362</v>
      </c>
      <c r="F201" s="295" t="s">
        <v>363</v>
      </c>
      <c r="G201" s="295"/>
      <c r="H201" s="295"/>
      <c r="I201" s="295"/>
      <c r="J201" s="134" t="s">
        <v>132</v>
      </c>
      <c r="K201" s="135">
        <v>311.60000000000002</v>
      </c>
      <c r="L201" s="296"/>
      <c r="M201" s="296"/>
      <c r="N201" s="296">
        <f t="shared" ref="N201:N208" si="40">ROUND(L201*K201,3)</f>
        <v>0</v>
      </c>
      <c r="O201" s="296"/>
      <c r="P201" s="296"/>
      <c r="Q201" s="296"/>
      <c r="R201" s="136"/>
      <c r="T201" s="137" t="s">
        <v>5</v>
      </c>
      <c r="U201" s="40" t="s">
        <v>36</v>
      </c>
      <c r="V201" s="138">
        <v>0</v>
      </c>
      <c r="W201" s="138">
        <f t="shared" ref="W201:W208" si="41">V201*K201</f>
        <v>0</v>
      </c>
      <c r="X201" s="138">
        <v>0</v>
      </c>
      <c r="Y201" s="138">
        <f t="shared" ref="Y201:Y208" si="42">X201*K201</f>
        <v>0</v>
      </c>
      <c r="Z201" s="138">
        <v>0</v>
      </c>
      <c r="AA201" s="139">
        <f t="shared" ref="AA201:AA208" si="43">Z201*K201</f>
        <v>0</v>
      </c>
      <c r="AR201" s="18" t="s">
        <v>133</v>
      </c>
      <c r="AT201" s="18" t="s">
        <v>129</v>
      </c>
      <c r="AU201" s="18" t="s">
        <v>127</v>
      </c>
      <c r="AY201" s="18" t="s">
        <v>128</v>
      </c>
      <c r="BE201" s="140">
        <f t="shared" ref="BE201:BE208" si="44">IF(U201="základná",N201,0)</f>
        <v>0</v>
      </c>
      <c r="BF201" s="140">
        <f t="shared" ref="BF201:BF208" si="45">IF(U201="znížená",N201,0)</f>
        <v>0</v>
      </c>
      <c r="BG201" s="140">
        <f t="shared" ref="BG201:BG208" si="46">IF(U201="zákl. prenesená",N201,0)</f>
        <v>0</v>
      </c>
      <c r="BH201" s="140">
        <f t="shared" ref="BH201:BH208" si="47">IF(U201="zníž. prenesená",N201,0)</f>
        <v>0</v>
      </c>
      <c r="BI201" s="140">
        <f t="shared" ref="BI201:BI208" si="48">IF(U201="nulová",N201,0)</f>
        <v>0</v>
      </c>
      <c r="BJ201" s="18" t="s">
        <v>127</v>
      </c>
      <c r="BK201" s="141">
        <f t="shared" ref="BK201:BK208" si="49">ROUND(L201*K201,3)</f>
        <v>0</v>
      </c>
      <c r="BL201" s="18" t="s">
        <v>133</v>
      </c>
      <c r="BM201" s="18" t="s">
        <v>364</v>
      </c>
    </row>
    <row r="202" spans="2:65" s="1" customFormat="1" ht="25.5" customHeight="1">
      <c r="B202" s="131"/>
      <c r="C202" s="132" t="s">
        <v>365</v>
      </c>
      <c r="D202" s="132" t="s">
        <v>129</v>
      </c>
      <c r="E202" s="133" t="s">
        <v>366</v>
      </c>
      <c r="F202" s="295" t="s">
        <v>367</v>
      </c>
      <c r="G202" s="295"/>
      <c r="H202" s="295"/>
      <c r="I202" s="295"/>
      <c r="J202" s="134" t="s">
        <v>132</v>
      </c>
      <c r="K202" s="135">
        <v>201.25</v>
      </c>
      <c r="L202" s="296"/>
      <c r="M202" s="296"/>
      <c r="N202" s="296">
        <f t="shared" si="40"/>
        <v>0</v>
      </c>
      <c r="O202" s="296"/>
      <c r="P202" s="296"/>
      <c r="Q202" s="296"/>
      <c r="R202" s="136"/>
      <c r="T202" s="137" t="s">
        <v>5</v>
      </c>
      <c r="U202" s="40" t="s">
        <v>36</v>
      </c>
      <c r="V202" s="138">
        <v>0</v>
      </c>
      <c r="W202" s="138">
        <f t="shared" si="41"/>
        <v>0</v>
      </c>
      <c r="X202" s="138">
        <v>0</v>
      </c>
      <c r="Y202" s="138">
        <f t="shared" si="42"/>
        <v>0</v>
      </c>
      <c r="Z202" s="138">
        <v>0</v>
      </c>
      <c r="AA202" s="139">
        <f t="shared" si="43"/>
        <v>0</v>
      </c>
      <c r="AR202" s="18" t="s">
        <v>133</v>
      </c>
      <c r="AT202" s="18" t="s">
        <v>129</v>
      </c>
      <c r="AU202" s="18" t="s">
        <v>127</v>
      </c>
      <c r="AY202" s="18" t="s">
        <v>128</v>
      </c>
      <c r="BE202" s="140">
        <f t="shared" si="44"/>
        <v>0</v>
      </c>
      <c r="BF202" s="140">
        <f t="shared" si="45"/>
        <v>0</v>
      </c>
      <c r="BG202" s="140">
        <f t="shared" si="46"/>
        <v>0</v>
      </c>
      <c r="BH202" s="140">
        <f t="shared" si="47"/>
        <v>0</v>
      </c>
      <c r="BI202" s="140">
        <f t="shared" si="48"/>
        <v>0</v>
      </c>
      <c r="BJ202" s="18" t="s">
        <v>127</v>
      </c>
      <c r="BK202" s="141">
        <f t="shared" si="49"/>
        <v>0</v>
      </c>
      <c r="BL202" s="18" t="s">
        <v>133</v>
      </c>
      <c r="BM202" s="18" t="s">
        <v>368</v>
      </c>
    </row>
    <row r="203" spans="2:65" s="1" customFormat="1" ht="38.25" customHeight="1">
      <c r="B203" s="131"/>
      <c r="C203" s="132" t="s">
        <v>251</v>
      </c>
      <c r="D203" s="132" t="s">
        <v>129</v>
      </c>
      <c r="E203" s="133" t="s">
        <v>369</v>
      </c>
      <c r="F203" s="295" t="s">
        <v>370</v>
      </c>
      <c r="G203" s="295"/>
      <c r="H203" s="295"/>
      <c r="I203" s="295"/>
      <c r="J203" s="134" t="s">
        <v>132</v>
      </c>
      <c r="K203" s="135">
        <v>155.80000000000001</v>
      </c>
      <c r="L203" s="296"/>
      <c r="M203" s="296"/>
      <c r="N203" s="296">
        <f t="shared" si="40"/>
        <v>0</v>
      </c>
      <c r="O203" s="296"/>
      <c r="P203" s="296"/>
      <c r="Q203" s="296"/>
      <c r="R203" s="136"/>
      <c r="T203" s="137" t="s">
        <v>5</v>
      </c>
      <c r="U203" s="40" t="s">
        <v>36</v>
      </c>
      <c r="V203" s="138">
        <v>0</v>
      </c>
      <c r="W203" s="138">
        <f t="shared" si="41"/>
        <v>0</v>
      </c>
      <c r="X203" s="138">
        <v>5.2997432605904999E-4</v>
      </c>
      <c r="Y203" s="138">
        <f t="shared" si="42"/>
        <v>8.2569999999999991E-2</v>
      </c>
      <c r="Z203" s="138">
        <v>0</v>
      </c>
      <c r="AA203" s="139">
        <f t="shared" si="43"/>
        <v>0</v>
      </c>
      <c r="AR203" s="18" t="s">
        <v>133</v>
      </c>
      <c r="AT203" s="18" t="s">
        <v>129</v>
      </c>
      <c r="AU203" s="18" t="s">
        <v>127</v>
      </c>
      <c r="AY203" s="18" t="s">
        <v>128</v>
      </c>
      <c r="BE203" s="140">
        <f t="shared" si="44"/>
        <v>0</v>
      </c>
      <c r="BF203" s="140">
        <f t="shared" si="45"/>
        <v>0</v>
      </c>
      <c r="BG203" s="140">
        <f t="shared" si="46"/>
        <v>0</v>
      </c>
      <c r="BH203" s="140">
        <f t="shared" si="47"/>
        <v>0</v>
      </c>
      <c r="BI203" s="140">
        <f t="shared" si="48"/>
        <v>0</v>
      </c>
      <c r="BJ203" s="18" t="s">
        <v>127</v>
      </c>
      <c r="BK203" s="141">
        <f t="shared" si="49"/>
        <v>0</v>
      </c>
      <c r="BL203" s="18" t="s">
        <v>133</v>
      </c>
      <c r="BM203" s="18" t="s">
        <v>371</v>
      </c>
    </row>
    <row r="204" spans="2:65" s="1" customFormat="1" ht="25.5" customHeight="1">
      <c r="B204" s="131"/>
      <c r="C204" s="143" t="s">
        <v>372</v>
      </c>
      <c r="D204" s="143" t="s">
        <v>267</v>
      </c>
      <c r="E204" s="144" t="s">
        <v>373</v>
      </c>
      <c r="F204" s="307" t="s">
        <v>374</v>
      </c>
      <c r="G204" s="307"/>
      <c r="H204" s="307"/>
      <c r="I204" s="307"/>
      <c r="J204" s="145" t="s">
        <v>132</v>
      </c>
      <c r="K204" s="146">
        <v>163.59</v>
      </c>
      <c r="L204" s="308"/>
      <c r="M204" s="308"/>
      <c r="N204" s="308">
        <f t="shared" si="40"/>
        <v>0</v>
      </c>
      <c r="O204" s="296"/>
      <c r="P204" s="296"/>
      <c r="Q204" s="296"/>
      <c r="R204" s="136"/>
      <c r="T204" s="137" t="s">
        <v>5</v>
      </c>
      <c r="U204" s="40" t="s">
        <v>36</v>
      </c>
      <c r="V204" s="138">
        <v>0</v>
      </c>
      <c r="W204" s="138">
        <f t="shared" si="41"/>
        <v>0</v>
      </c>
      <c r="X204" s="138">
        <v>4.5000305642154204E-3</v>
      </c>
      <c r="Y204" s="138">
        <f t="shared" si="42"/>
        <v>0.73616000000000059</v>
      </c>
      <c r="Z204" s="138">
        <v>0</v>
      </c>
      <c r="AA204" s="139">
        <f t="shared" si="43"/>
        <v>0</v>
      </c>
      <c r="AR204" s="18" t="s">
        <v>187</v>
      </c>
      <c r="AT204" s="18" t="s">
        <v>267</v>
      </c>
      <c r="AU204" s="18" t="s">
        <v>127</v>
      </c>
      <c r="AY204" s="18" t="s">
        <v>128</v>
      </c>
      <c r="BE204" s="140">
        <f t="shared" si="44"/>
        <v>0</v>
      </c>
      <c r="BF204" s="140">
        <f t="shared" si="45"/>
        <v>0</v>
      </c>
      <c r="BG204" s="140">
        <f t="shared" si="46"/>
        <v>0</v>
      </c>
      <c r="BH204" s="140">
        <f t="shared" si="47"/>
        <v>0</v>
      </c>
      <c r="BI204" s="140">
        <f t="shared" si="48"/>
        <v>0</v>
      </c>
      <c r="BJ204" s="18" t="s">
        <v>127</v>
      </c>
      <c r="BK204" s="141">
        <f t="shared" si="49"/>
        <v>0</v>
      </c>
      <c r="BL204" s="18" t="s">
        <v>133</v>
      </c>
      <c r="BM204" s="18" t="s">
        <v>375</v>
      </c>
    </row>
    <row r="205" spans="2:65" s="1" customFormat="1" ht="25.5" customHeight="1">
      <c r="B205" s="131"/>
      <c r="C205" s="143" t="s">
        <v>255</v>
      </c>
      <c r="D205" s="143" t="s">
        <v>267</v>
      </c>
      <c r="E205" s="144" t="s">
        <v>376</v>
      </c>
      <c r="F205" s="307" t="s">
        <v>377</v>
      </c>
      <c r="G205" s="307"/>
      <c r="H205" s="307"/>
      <c r="I205" s="307"/>
      <c r="J205" s="145" t="s">
        <v>132</v>
      </c>
      <c r="K205" s="146">
        <v>155.80000000000001</v>
      </c>
      <c r="L205" s="308"/>
      <c r="M205" s="308"/>
      <c r="N205" s="308">
        <f t="shared" si="40"/>
        <v>0</v>
      </c>
      <c r="O205" s="296"/>
      <c r="P205" s="296"/>
      <c r="Q205" s="296"/>
      <c r="R205" s="136"/>
      <c r="T205" s="137" t="s">
        <v>5</v>
      </c>
      <c r="U205" s="40" t="s">
        <v>36</v>
      </c>
      <c r="V205" s="138">
        <v>0</v>
      </c>
      <c r="W205" s="138">
        <f t="shared" si="41"/>
        <v>0</v>
      </c>
      <c r="X205" s="138">
        <v>3.0000000000000001E-3</v>
      </c>
      <c r="Y205" s="138">
        <f t="shared" si="42"/>
        <v>0.46740000000000004</v>
      </c>
      <c r="Z205" s="138">
        <v>0</v>
      </c>
      <c r="AA205" s="139">
        <f t="shared" si="43"/>
        <v>0</v>
      </c>
      <c r="AR205" s="18" t="s">
        <v>187</v>
      </c>
      <c r="AT205" s="18" t="s">
        <v>267</v>
      </c>
      <c r="AU205" s="18" t="s">
        <v>127</v>
      </c>
      <c r="AY205" s="18" t="s">
        <v>128</v>
      </c>
      <c r="BE205" s="140">
        <f t="shared" si="44"/>
        <v>0</v>
      </c>
      <c r="BF205" s="140">
        <f t="shared" si="45"/>
        <v>0</v>
      </c>
      <c r="BG205" s="140">
        <f t="shared" si="46"/>
        <v>0</v>
      </c>
      <c r="BH205" s="140">
        <f t="shared" si="47"/>
        <v>0</v>
      </c>
      <c r="BI205" s="140">
        <f t="shared" si="48"/>
        <v>0</v>
      </c>
      <c r="BJ205" s="18" t="s">
        <v>127</v>
      </c>
      <c r="BK205" s="141">
        <f t="shared" si="49"/>
        <v>0</v>
      </c>
      <c r="BL205" s="18" t="s">
        <v>133</v>
      </c>
      <c r="BM205" s="18" t="s">
        <v>378</v>
      </c>
    </row>
    <row r="206" spans="2:65" s="1" customFormat="1" ht="25.5" customHeight="1">
      <c r="B206" s="131"/>
      <c r="C206" s="143" t="s">
        <v>379</v>
      </c>
      <c r="D206" s="143" t="s">
        <v>267</v>
      </c>
      <c r="E206" s="144" t="s">
        <v>380</v>
      </c>
      <c r="F206" s="307" t="s">
        <v>381</v>
      </c>
      <c r="G206" s="307"/>
      <c r="H206" s="307"/>
      <c r="I206" s="307"/>
      <c r="J206" s="145" t="s">
        <v>132</v>
      </c>
      <c r="K206" s="146">
        <v>155.80000000000001</v>
      </c>
      <c r="L206" s="308"/>
      <c r="M206" s="308"/>
      <c r="N206" s="308">
        <f t="shared" si="40"/>
        <v>0</v>
      </c>
      <c r="O206" s="296"/>
      <c r="P206" s="296"/>
      <c r="Q206" s="296"/>
      <c r="R206" s="136"/>
      <c r="T206" s="137" t="s">
        <v>5</v>
      </c>
      <c r="U206" s="40" t="s">
        <v>36</v>
      </c>
      <c r="V206" s="138">
        <v>0</v>
      </c>
      <c r="W206" s="138">
        <f t="shared" si="41"/>
        <v>0</v>
      </c>
      <c r="X206" s="138">
        <v>2.3999999999999998E-3</v>
      </c>
      <c r="Y206" s="138">
        <f t="shared" si="42"/>
        <v>0.37391999999999997</v>
      </c>
      <c r="Z206" s="138">
        <v>0</v>
      </c>
      <c r="AA206" s="139">
        <f t="shared" si="43"/>
        <v>0</v>
      </c>
      <c r="AR206" s="18" t="s">
        <v>187</v>
      </c>
      <c r="AT206" s="18" t="s">
        <v>267</v>
      </c>
      <c r="AU206" s="18" t="s">
        <v>127</v>
      </c>
      <c r="AY206" s="18" t="s">
        <v>128</v>
      </c>
      <c r="BE206" s="140">
        <f t="shared" si="44"/>
        <v>0</v>
      </c>
      <c r="BF206" s="140">
        <f t="shared" si="45"/>
        <v>0</v>
      </c>
      <c r="BG206" s="140">
        <f t="shared" si="46"/>
        <v>0</v>
      </c>
      <c r="BH206" s="140">
        <f t="shared" si="47"/>
        <v>0</v>
      </c>
      <c r="BI206" s="140">
        <f t="shared" si="48"/>
        <v>0</v>
      </c>
      <c r="BJ206" s="18" t="s">
        <v>127</v>
      </c>
      <c r="BK206" s="141">
        <f t="shared" si="49"/>
        <v>0</v>
      </c>
      <c r="BL206" s="18" t="s">
        <v>133</v>
      </c>
      <c r="BM206" s="18" t="s">
        <v>382</v>
      </c>
    </row>
    <row r="207" spans="2:65" s="1" customFormat="1" ht="25.5" customHeight="1">
      <c r="B207" s="131"/>
      <c r="C207" s="143" t="s">
        <v>258</v>
      </c>
      <c r="D207" s="143" t="s">
        <v>267</v>
      </c>
      <c r="E207" s="144" t="s">
        <v>383</v>
      </c>
      <c r="F207" s="307" t="s">
        <v>384</v>
      </c>
      <c r="G207" s="307"/>
      <c r="H207" s="307"/>
      <c r="I207" s="307"/>
      <c r="J207" s="145" t="s">
        <v>132</v>
      </c>
      <c r="K207" s="146">
        <v>201.25</v>
      </c>
      <c r="L207" s="308"/>
      <c r="M207" s="308"/>
      <c r="N207" s="308">
        <f t="shared" si="40"/>
        <v>0</v>
      </c>
      <c r="O207" s="296"/>
      <c r="P207" s="296"/>
      <c r="Q207" s="296"/>
      <c r="R207" s="136"/>
      <c r="T207" s="137" t="s">
        <v>5</v>
      </c>
      <c r="U207" s="40" t="s">
        <v>36</v>
      </c>
      <c r="V207" s="138">
        <v>0</v>
      </c>
      <c r="W207" s="138">
        <f t="shared" si="41"/>
        <v>0</v>
      </c>
      <c r="X207" s="138">
        <v>1.5000248447204999E-3</v>
      </c>
      <c r="Y207" s="138">
        <f t="shared" si="42"/>
        <v>0.30188000000000059</v>
      </c>
      <c r="Z207" s="138">
        <v>0</v>
      </c>
      <c r="AA207" s="139">
        <f t="shared" si="43"/>
        <v>0</v>
      </c>
      <c r="AR207" s="18" t="s">
        <v>187</v>
      </c>
      <c r="AT207" s="18" t="s">
        <v>267</v>
      </c>
      <c r="AU207" s="18" t="s">
        <v>127</v>
      </c>
      <c r="AY207" s="18" t="s">
        <v>128</v>
      </c>
      <c r="BE207" s="140">
        <f t="shared" si="44"/>
        <v>0</v>
      </c>
      <c r="BF207" s="140">
        <f t="shared" si="45"/>
        <v>0</v>
      </c>
      <c r="BG207" s="140">
        <f t="shared" si="46"/>
        <v>0</v>
      </c>
      <c r="BH207" s="140">
        <f t="shared" si="47"/>
        <v>0</v>
      </c>
      <c r="BI207" s="140">
        <f t="shared" si="48"/>
        <v>0</v>
      </c>
      <c r="BJ207" s="18" t="s">
        <v>127</v>
      </c>
      <c r="BK207" s="141">
        <f t="shared" si="49"/>
        <v>0</v>
      </c>
      <c r="BL207" s="18" t="s">
        <v>133</v>
      </c>
      <c r="BM207" s="18" t="s">
        <v>385</v>
      </c>
    </row>
    <row r="208" spans="2:65" s="1" customFormat="1" ht="25.5" customHeight="1">
      <c r="B208" s="131"/>
      <c r="C208" s="132" t="s">
        <v>386</v>
      </c>
      <c r="D208" s="132" t="s">
        <v>129</v>
      </c>
      <c r="E208" s="133" t="s">
        <v>387</v>
      </c>
      <c r="F208" s="295" t="s">
        <v>388</v>
      </c>
      <c r="G208" s="295"/>
      <c r="H208" s="295"/>
      <c r="I208" s="295"/>
      <c r="J208" s="134" t="s">
        <v>182</v>
      </c>
      <c r="K208" s="135">
        <v>1.962</v>
      </c>
      <c r="L208" s="296"/>
      <c r="M208" s="296"/>
      <c r="N208" s="296">
        <f t="shared" si="40"/>
        <v>0</v>
      </c>
      <c r="O208" s="296"/>
      <c r="P208" s="296"/>
      <c r="Q208" s="296"/>
      <c r="R208" s="136"/>
      <c r="T208" s="137" t="s">
        <v>5</v>
      </c>
      <c r="U208" s="40" t="s">
        <v>36</v>
      </c>
      <c r="V208" s="138">
        <v>0</v>
      </c>
      <c r="W208" s="138">
        <f t="shared" si="41"/>
        <v>0</v>
      </c>
      <c r="X208" s="138">
        <v>0</v>
      </c>
      <c r="Y208" s="138">
        <f t="shared" si="42"/>
        <v>0</v>
      </c>
      <c r="Z208" s="138">
        <v>0</v>
      </c>
      <c r="AA208" s="139">
        <f t="shared" si="43"/>
        <v>0</v>
      </c>
      <c r="AR208" s="18" t="s">
        <v>133</v>
      </c>
      <c r="AT208" s="18" t="s">
        <v>129</v>
      </c>
      <c r="AU208" s="18" t="s">
        <v>127</v>
      </c>
      <c r="AY208" s="18" t="s">
        <v>128</v>
      </c>
      <c r="BE208" s="140">
        <f t="shared" si="44"/>
        <v>0</v>
      </c>
      <c r="BF208" s="140">
        <f t="shared" si="45"/>
        <v>0</v>
      </c>
      <c r="BG208" s="140">
        <f t="shared" si="46"/>
        <v>0</v>
      </c>
      <c r="BH208" s="140">
        <f t="shared" si="47"/>
        <v>0</v>
      </c>
      <c r="BI208" s="140">
        <f t="shared" si="48"/>
        <v>0</v>
      </c>
      <c r="BJ208" s="18" t="s">
        <v>127</v>
      </c>
      <c r="BK208" s="141">
        <f t="shared" si="49"/>
        <v>0</v>
      </c>
      <c r="BL208" s="18" t="s">
        <v>133</v>
      </c>
      <c r="BM208" s="18" t="s">
        <v>389</v>
      </c>
    </row>
    <row r="209" spans="2:65" s="9" customFormat="1" ht="29.85" customHeight="1">
      <c r="B209" s="121"/>
      <c r="C209" s="122"/>
      <c r="D209" s="142" t="s">
        <v>106</v>
      </c>
      <c r="E209" s="142"/>
      <c r="F209" s="142"/>
      <c r="G209" s="142"/>
      <c r="H209" s="142"/>
      <c r="I209" s="142"/>
      <c r="J209" s="142"/>
      <c r="K209" s="142"/>
      <c r="L209" s="142"/>
      <c r="M209" s="142"/>
      <c r="N209" s="305">
        <f>BK209</f>
        <v>0</v>
      </c>
      <c r="O209" s="306"/>
      <c r="P209" s="306"/>
      <c r="Q209" s="306"/>
      <c r="R209" s="124"/>
      <c r="T209" s="125"/>
      <c r="U209" s="122"/>
      <c r="V209" s="122"/>
      <c r="W209" s="126">
        <f>SUM(W210:W213)</f>
        <v>0</v>
      </c>
      <c r="X209" s="122"/>
      <c r="Y209" s="126">
        <f>SUM(Y210:Y213)</f>
        <v>2.4390000000000002E-2</v>
      </c>
      <c r="Z209" s="122"/>
      <c r="AA209" s="127">
        <f>SUM(AA210:AA213)</f>
        <v>0</v>
      </c>
      <c r="AR209" s="128" t="s">
        <v>127</v>
      </c>
      <c r="AT209" s="129" t="s">
        <v>68</v>
      </c>
      <c r="AU209" s="129" t="s">
        <v>76</v>
      </c>
      <c r="AY209" s="128" t="s">
        <v>128</v>
      </c>
      <c r="BK209" s="130">
        <f>SUM(BK210:BK213)</f>
        <v>0</v>
      </c>
    </row>
    <row r="210" spans="2:65" s="1" customFormat="1" ht="38.25" customHeight="1">
      <c r="B210" s="131"/>
      <c r="C210" s="132" t="s">
        <v>262</v>
      </c>
      <c r="D210" s="132" t="s">
        <v>129</v>
      </c>
      <c r="E210" s="133" t="s">
        <v>390</v>
      </c>
      <c r="F210" s="295" t="s">
        <v>391</v>
      </c>
      <c r="G210" s="295"/>
      <c r="H210" s="295"/>
      <c r="I210" s="295"/>
      <c r="J210" s="134" t="s">
        <v>132</v>
      </c>
      <c r="K210" s="135">
        <v>31</v>
      </c>
      <c r="L210" s="296"/>
      <c r="M210" s="296"/>
      <c r="N210" s="296">
        <f>ROUND(L210*K210,3)</f>
        <v>0</v>
      </c>
      <c r="O210" s="296"/>
      <c r="P210" s="296"/>
      <c r="Q210" s="296"/>
      <c r="R210" s="136"/>
      <c r="T210" s="137" t="s">
        <v>5</v>
      </c>
      <c r="U210" s="40" t="s">
        <v>36</v>
      </c>
      <c r="V210" s="138">
        <v>0</v>
      </c>
      <c r="W210" s="138">
        <f>V210*K210</f>
        <v>0</v>
      </c>
      <c r="X210" s="138">
        <v>0</v>
      </c>
      <c r="Y210" s="138">
        <f>X210*K210</f>
        <v>0</v>
      </c>
      <c r="Z210" s="138">
        <v>0</v>
      </c>
      <c r="AA210" s="139">
        <f>Z210*K210</f>
        <v>0</v>
      </c>
      <c r="AR210" s="18" t="s">
        <v>133</v>
      </c>
      <c r="AT210" s="18" t="s">
        <v>129</v>
      </c>
      <c r="AU210" s="18" t="s">
        <v>127</v>
      </c>
      <c r="AY210" s="18" t="s">
        <v>128</v>
      </c>
      <c r="BE210" s="140">
        <f>IF(U210="základná",N210,0)</f>
        <v>0</v>
      </c>
      <c r="BF210" s="140">
        <f>IF(U210="znížená",N210,0)</f>
        <v>0</v>
      </c>
      <c r="BG210" s="140">
        <f>IF(U210="zákl. prenesená",N210,0)</f>
        <v>0</v>
      </c>
      <c r="BH210" s="140">
        <f>IF(U210="zníž. prenesená",N210,0)</f>
        <v>0</v>
      </c>
      <c r="BI210" s="140">
        <f>IF(U210="nulová",N210,0)</f>
        <v>0</v>
      </c>
      <c r="BJ210" s="18" t="s">
        <v>127</v>
      </c>
      <c r="BK210" s="141">
        <f>ROUND(L210*K210,3)</f>
        <v>0</v>
      </c>
      <c r="BL210" s="18" t="s">
        <v>133</v>
      </c>
      <c r="BM210" s="18" t="s">
        <v>392</v>
      </c>
    </row>
    <row r="211" spans="2:65" s="1" customFormat="1" ht="25.5" customHeight="1">
      <c r="B211" s="131"/>
      <c r="C211" s="143" t="s">
        <v>393</v>
      </c>
      <c r="D211" s="143" t="s">
        <v>267</v>
      </c>
      <c r="E211" s="144" t="s">
        <v>394</v>
      </c>
      <c r="F211" s="307" t="s">
        <v>395</v>
      </c>
      <c r="G211" s="307"/>
      <c r="H211" s="307"/>
      <c r="I211" s="307"/>
      <c r="J211" s="145" t="s">
        <v>132</v>
      </c>
      <c r="K211" s="146">
        <v>34.1</v>
      </c>
      <c r="L211" s="308"/>
      <c r="M211" s="308"/>
      <c r="N211" s="308">
        <f>ROUND(L211*K211,3)</f>
        <v>0</v>
      </c>
      <c r="O211" s="296"/>
      <c r="P211" s="296"/>
      <c r="Q211" s="296"/>
      <c r="R211" s="136"/>
      <c r="T211" s="137" t="s">
        <v>5</v>
      </c>
      <c r="U211" s="40" t="s">
        <v>36</v>
      </c>
      <c r="V211" s="138">
        <v>0</v>
      </c>
      <c r="W211" s="138">
        <f>V211*K211</f>
        <v>0</v>
      </c>
      <c r="X211" s="138">
        <v>2.0000000000000001E-4</v>
      </c>
      <c r="Y211" s="138">
        <f>X211*K211</f>
        <v>6.8200000000000005E-3</v>
      </c>
      <c r="Z211" s="138">
        <v>0</v>
      </c>
      <c r="AA211" s="139">
        <f>Z211*K211</f>
        <v>0</v>
      </c>
      <c r="AR211" s="18" t="s">
        <v>187</v>
      </c>
      <c r="AT211" s="18" t="s">
        <v>267</v>
      </c>
      <c r="AU211" s="18" t="s">
        <v>127</v>
      </c>
      <c r="AY211" s="18" t="s">
        <v>128</v>
      </c>
      <c r="BE211" s="140">
        <f>IF(U211="základná",N211,0)</f>
        <v>0</v>
      </c>
      <c r="BF211" s="140">
        <f>IF(U211="znížená",N211,0)</f>
        <v>0</v>
      </c>
      <c r="BG211" s="140">
        <f>IF(U211="zákl. prenesená",N211,0)</f>
        <v>0</v>
      </c>
      <c r="BH211" s="140">
        <f>IF(U211="zníž. prenesená",N211,0)</f>
        <v>0</v>
      </c>
      <c r="BI211" s="140">
        <f>IF(U211="nulová",N211,0)</f>
        <v>0</v>
      </c>
      <c r="BJ211" s="18" t="s">
        <v>127</v>
      </c>
      <c r="BK211" s="141">
        <f>ROUND(L211*K211,3)</f>
        <v>0</v>
      </c>
      <c r="BL211" s="18" t="s">
        <v>133</v>
      </c>
      <c r="BM211" s="18" t="s">
        <v>396</v>
      </c>
    </row>
    <row r="212" spans="2:65" s="1" customFormat="1" ht="38.25" customHeight="1">
      <c r="B212" s="131"/>
      <c r="C212" s="132" t="s">
        <v>265</v>
      </c>
      <c r="D212" s="132" t="s">
        <v>129</v>
      </c>
      <c r="E212" s="133" t="s">
        <v>397</v>
      </c>
      <c r="F212" s="295" t="s">
        <v>398</v>
      </c>
      <c r="G212" s="295"/>
      <c r="H212" s="295"/>
      <c r="I212" s="295"/>
      <c r="J212" s="134" t="s">
        <v>132</v>
      </c>
      <c r="K212" s="135">
        <v>9.6</v>
      </c>
      <c r="L212" s="296"/>
      <c r="M212" s="296"/>
      <c r="N212" s="296">
        <f>ROUND(L212*K212,3)</f>
        <v>0</v>
      </c>
      <c r="O212" s="296"/>
      <c r="P212" s="296"/>
      <c r="Q212" s="296"/>
      <c r="R212" s="136"/>
      <c r="T212" s="137" t="s">
        <v>5</v>
      </c>
      <c r="U212" s="40" t="s">
        <v>36</v>
      </c>
      <c r="V212" s="138">
        <v>0</v>
      </c>
      <c r="W212" s="138">
        <f>V212*K212</f>
        <v>0</v>
      </c>
      <c r="X212" s="138">
        <v>3.02083333333333E-5</v>
      </c>
      <c r="Y212" s="138">
        <f>X212*K212</f>
        <v>2.8999999999999968E-4</v>
      </c>
      <c r="Z212" s="138">
        <v>0</v>
      </c>
      <c r="AA212" s="139">
        <f>Z212*K212</f>
        <v>0</v>
      </c>
      <c r="AR212" s="18" t="s">
        <v>133</v>
      </c>
      <c r="AT212" s="18" t="s">
        <v>129</v>
      </c>
      <c r="AU212" s="18" t="s">
        <v>127</v>
      </c>
      <c r="AY212" s="18" t="s">
        <v>128</v>
      </c>
      <c r="BE212" s="140">
        <f>IF(U212="základná",N212,0)</f>
        <v>0</v>
      </c>
      <c r="BF212" s="140">
        <f>IF(U212="znížená",N212,0)</f>
        <v>0</v>
      </c>
      <c r="BG212" s="140">
        <f>IF(U212="zákl. prenesená",N212,0)</f>
        <v>0</v>
      </c>
      <c r="BH212" s="140">
        <f>IF(U212="zníž. prenesená",N212,0)</f>
        <v>0</v>
      </c>
      <c r="BI212" s="140">
        <f>IF(U212="nulová",N212,0)</f>
        <v>0</v>
      </c>
      <c r="BJ212" s="18" t="s">
        <v>127</v>
      </c>
      <c r="BK212" s="141">
        <f>ROUND(L212*K212,3)</f>
        <v>0</v>
      </c>
      <c r="BL212" s="18" t="s">
        <v>133</v>
      </c>
      <c r="BM212" s="18" t="s">
        <v>399</v>
      </c>
    </row>
    <row r="213" spans="2:65" s="1" customFormat="1" ht="25.5" customHeight="1">
      <c r="B213" s="131"/>
      <c r="C213" s="143" t="s">
        <v>400</v>
      </c>
      <c r="D213" s="143" t="s">
        <v>267</v>
      </c>
      <c r="E213" s="144" t="s">
        <v>401</v>
      </c>
      <c r="F213" s="307" t="s">
        <v>402</v>
      </c>
      <c r="G213" s="307"/>
      <c r="H213" s="307"/>
      <c r="I213" s="307"/>
      <c r="J213" s="145" t="s">
        <v>132</v>
      </c>
      <c r="K213" s="146">
        <v>11.52</v>
      </c>
      <c r="L213" s="308"/>
      <c r="M213" s="308"/>
      <c r="N213" s="308">
        <f>ROUND(L213*K213,3)</f>
        <v>0</v>
      </c>
      <c r="O213" s="296"/>
      <c r="P213" s="296"/>
      <c r="Q213" s="296"/>
      <c r="R213" s="136"/>
      <c r="T213" s="137" t="s">
        <v>5</v>
      </c>
      <c r="U213" s="40" t="s">
        <v>36</v>
      </c>
      <c r="V213" s="138">
        <v>0</v>
      </c>
      <c r="W213" s="138">
        <f>V213*K213</f>
        <v>0</v>
      </c>
      <c r="X213" s="138">
        <v>1.5E-3</v>
      </c>
      <c r="Y213" s="138">
        <f>X213*K213</f>
        <v>1.728E-2</v>
      </c>
      <c r="Z213" s="138">
        <v>0</v>
      </c>
      <c r="AA213" s="139">
        <f>Z213*K213</f>
        <v>0</v>
      </c>
      <c r="AR213" s="18" t="s">
        <v>187</v>
      </c>
      <c r="AT213" s="18" t="s">
        <v>267</v>
      </c>
      <c r="AU213" s="18" t="s">
        <v>127</v>
      </c>
      <c r="AY213" s="18" t="s">
        <v>128</v>
      </c>
      <c r="BE213" s="140">
        <f>IF(U213="základná",N213,0)</f>
        <v>0</v>
      </c>
      <c r="BF213" s="140">
        <f>IF(U213="znížená",N213,0)</f>
        <v>0</v>
      </c>
      <c r="BG213" s="140">
        <f>IF(U213="zákl. prenesená",N213,0)</f>
        <v>0</v>
      </c>
      <c r="BH213" s="140">
        <f>IF(U213="zníž. prenesená",N213,0)</f>
        <v>0</v>
      </c>
      <c r="BI213" s="140">
        <f>IF(U213="nulová",N213,0)</f>
        <v>0</v>
      </c>
      <c r="BJ213" s="18" t="s">
        <v>127</v>
      </c>
      <c r="BK213" s="141">
        <f>ROUND(L213*K213,3)</f>
        <v>0</v>
      </c>
      <c r="BL213" s="18" t="s">
        <v>133</v>
      </c>
      <c r="BM213" s="18" t="s">
        <v>403</v>
      </c>
    </row>
    <row r="214" spans="2:65" s="9" customFormat="1" ht="29.85" customHeight="1">
      <c r="B214" s="121"/>
      <c r="C214" s="122"/>
      <c r="D214" s="142" t="s">
        <v>107</v>
      </c>
      <c r="E214" s="142"/>
      <c r="F214" s="142"/>
      <c r="G214" s="142"/>
      <c r="H214" s="142"/>
      <c r="I214" s="142"/>
      <c r="J214" s="142"/>
      <c r="K214" s="142"/>
      <c r="L214" s="142"/>
      <c r="M214" s="142"/>
      <c r="N214" s="305">
        <f>BK214</f>
        <v>0</v>
      </c>
      <c r="O214" s="306"/>
      <c r="P214" s="306"/>
      <c r="Q214" s="306"/>
      <c r="R214" s="124"/>
      <c r="T214" s="125"/>
      <c r="U214" s="122"/>
      <c r="V214" s="122"/>
      <c r="W214" s="126">
        <f>SUM(W215:W223)</f>
        <v>0</v>
      </c>
      <c r="X214" s="122"/>
      <c r="Y214" s="126">
        <f>SUM(Y215:Y223)</f>
        <v>5.0304299999999937</v>
      </c>
      <c r="Z214" s="122"/>
      <c r="AA214" s="127">
        <f>SUM(AA215:AA223)</f>
        <v>0</v>
      </c>
      <c r="AR214" s="128" t="s">
        <v>127</v>
      </c>
      <c r="AT214" s="129" t="s">
        <v>68</v>
      </c>
      <c r="AU214" s="129" t="s">
        <v>76</v>
      </c>
      <c r="AY214" s="128" t="s">
        <v>128</v>
      </c>
      <c r="BK214" s="130">
        <f>SUM(BK215:BK223)</f>
        <v>0</v>
      </c>
    </row>
    <row r="215" spans="2:65" s="1" customFormat="1" ht="38.25" customHeight="1">
      <c r="B215" s="131"/>
      <c r="C215" s="132" t="s">
        <v>270</v>
      </c>
      <c r="D215" s="132" t="s">
        <v>129</v>
      </c>
      <c r="E215" s="133" t="s">
        <v>404</v>
      </c>
      <c r="F215" s="295" t="s">
        <v>405</v>
      </c>
      <c r="G215" s="295"/>
      <c r="H215" s="295"/>
      <c r="I215" s="295"/>
      <c r="J215" s="134" t="s">
        <v>132</v>
      </c>
      <c r="K215" s="135">
        <v>293</v>
      </c>
      <c r="L215" s="296"/>
      <c r="M215" s="296"/>
      <c r="N215" s="296">
        <f t="shared" ref="N215:N223" si="50">ROUND(L215*K215,3)</f>
        <v>0</v>
      </c>
      <c r="O215" s="296"/>
      <c r="P215" s="296"/>
      <c r="Q215" s="296"/>
      <c r="R215" s="136"/>
      <c r="T215" s="137" t="s">
        <v>5</v>
      </c>
      <c r="U215" s="40" t="s">
        <v>36</v>
      </c>
      <c r="V215" s="138">
        <v>0</v>
      </c>
      <c r="W215" s="138">
        <f t="shared" ref="W215:W223" si="51">V215*K215</f>
        <v>0</v>
      </c>
      <c r="X215" s="138">
        <v>0</v>
      </c>
      <c r="Y215" s="138">
        <f t="shared" ref="Y215:Y223" si="52">X215*K215</f>
        <v>0</v>
      </c>
      <c r="Z215" s="138">
        <v>0</v>
      </c>
      <c r="AA215" s="139">
        <f t="shared" ref="AA215:AA223" si="53">Z215*K215</f>
        <v>0</v>
      </c>
      <c r="AR215" s="18" t="s">
        <v>133</v>
      </c>
      <c r="AT215" s="18" t="s">
        <v>129</v>
      </c>
      <c r="AU215" s="18" t="s">
        <v>127</v>
      </c>
      <c r="AY215" s="18" t="s">
        <v>128</v>
      </c>
      <c r="BE215" s="140">
        <f t="shared" ref="BE215:BE223" si="54">IF(U215="základná",N215,0)</f>
        <v>0</v>
      </c>
      <c r="BF215" s="140">
        <f t="shared" ref="BF215:BF223" si="55">IF(U215="znížená",N215,0)</f>
        <v>0</v>
      </c>
      <c r="BG215" s="140">
        <f t="shared" ref="BG215:BG223" si="56">IF(U215="zákl. prenesená",N215,0)</f>
        <v>0</v>
      </c>
      <c r="BH215" s="140">
        <f t="shared" ref="BH215:BH223" si="57">IF(U215="zníž. prenesená",N215,0)</f>
        <v>0</v>
      </c>
      <c r="BI215" s="140">
        <f t="shared" ref="BI215:BI223" si="58">IF(U215="nulová",N215,0)</f>
        <v>0</v>
      </c>
      <c r="BJ215" s="18" t="s">
        <v>127</v>
      </c>
      <c r="BK215" s="141">
        <f t="shared" ref="BK215:BK223" si="59">ROUND(L215*K215,3)</f>
        <v>0</v>
      </c>
      <c r="BL215" s="18" t="s">
        <v>133</v>
      </c>
      <c r="BM215" s="18" t="s">
        <v>406</v>
      </c>
    </row>
    <row r="216" spans="2:65" s="1" customFormat="1" ht="25.5" customHeight="1">
      <c r="B216" s="131"/>
      <c r="C216" s="143" t="s">
        <v>407</v>
      </c>
      <c r="D216" s="143" t="s">
        <v>267</v>
      </c>
      <c r="E216" s="144" t="s">
        <v>408</v>
      </c>
      <c r="F216" s="307" t="s">
        <v>409</v>
      </c>
      <c r="G216" s="307"/>
      <c r="H216" s="307"/>
      <c r="I216" s="307"/>
      <c r="J216" s="145" t="s">
        <v>186</v>
      </c>
      <c r="K216" s="146">
        <v>0.60799999999999998</v>
      </c>
      <c r="L216" s="308"/>
      <c r="M216" s="308"/>
      <c r="N216" s="308">
        <f t="shared" si="50"/>
        <v>0</v>
      </c>
      <c r="O216" s="296"/>
      <c r="P216" s="296"/>
      <c r="Q216" s="296"/>
      <c r="R216" s="136"/>
      <c r="T216" s="137" t="s">
        <v>5</v>
      </c>
      <c r="U216" s="40" t="s">
        <v>36</v>
      </c>
      <c r="V216" s="138">
        <v>0</v>
      </c>
      <c r="W216" s="138">
        <f t="shared" si="51"/>
        <v>0</v>
      </c>
      <c r="X216" s="138">
        <v>0.55000000000000004</v>
      </c>
      <c r="Y216" s="138">
        <f t="shared" si="52"/>
        <v>0.33440000000000003</v>
      </c>
      <c r="Z216" s="138">
        <v>0</v>
      </c>
      <c r="AA216" s="139">
        <f t="shared" si="53"/>
        <v>0</v>
      </c>
      <c r="AR216" s="18" t="s">
        <v>187</v>
      </c>
      <c r="AT216" s="18" t="s">
        <v>267</v>
      </c>
      <c r="AU216" s="18" t="s">
        <v>127</v>
      </c>
      <c r="AY216" s="18" t="s">
        <v>128</v>
      </c>
      <c r="BE216" s="140">
        <f t="shared" si="54"/>
        <v>0</v>
      </c>
      <c r="BF216" s="140">
        <f t="shared" si="55"/>
        <v>0</v>
      </c>
      <c r="BG216" s="140">
        <f t="shared" si="56"/>
        <v>0</v>
      </c>
      <c r="BH216" s="140">
        <f t="shared" si="57"/>
        <v>0</v>
      </c>
      <c r="BI216" s="140">
        <f t="shared" si="58"/>
        <v>0</v>
      </c>
      <c r="BJ216" s="18" t="s">
        <v>127</v>
      </c>
      <c r="BK216" s="141">
        <f t="shared" si="59"/>
        <v>0</v>
      </c>
      <c r="BL216" s="18" t="s">
        <v>133</v>
      </c>
      <c r="BM216" s="18" t="s">
        <v>410</v>
      </c>
    </row>
    <row r="217" spans="2:65" s="1" customFormat="1" ht="25.5" customHeight="1">
      <c r="B217" s="131"/>
      <c r="C217" s="143" t="s">
        <v>273</v>
      </c>
      <c r="D217" s="143" t="s">
        <v>267</v>
      </c>
      <c r="E217" s="144" t="s">
        <v>411</v>
      </c>
      <c r="F217" s="307" t="s">
        <v>412</v>
      </c>
      <c r="G217" s="307"/>
      <c r="H217" s="307"/>
      <c r="I217" s="307"/>
      <c r="J217" s="145" t="s">
        <v>186</v>
      </c>
      <c r="K217" s="146">
        <v>3.55</v>
      </c>
      <c r="L217" s="308"/>
      <c r="M217" s="308"/>
      <c r="N217" s="308">
        <f t="shared" si="50"/>
        <v>0</v>
      </c>
      <c r="O217" s="296"/>
      <c r="P217" s="296"/>
      <c r="Q217" s="296"/>
      <c r="R217" s="136"/>
      <c r="T217" s="137" t="s">
        <v>5</v>
      </c>
      <c r="U217" s="40" t="s">
        <v>36</v>
      </c>
      <c r="V217" s="138">
        <v>0</v>
      </c>
      <c r="W217" s="138">
        <f t="shared" si="51"/>
        <v>0</v>
      </c>
      <c r="X217" s="138">
        <v>0.55000000000000004</v>
      </c>
      <c r="Y217" s="138">
        <f t="shared" si="52"/>
        <v>1.9525000000000001</v>
      </c>
      <c r="Z217" s="138">
        <v>0</v>
      </c>
      <c r="AA217" s="139">
        <f t="shared" si="53"/>
        <v>0</v>
      </c>
      <c r="AR217" s="18" t="s">
        <v>187</v>
      </c>
      <c r="AT217" s="18" t="s">
        <v>267</v>
      </c>
      <c r="AU217" s="18" t="s">
        <v>127</v>
      </c>
      <c r="AY217" s="18" t="s">
        <v>128</v>
      </c>
      <c r="BE217" s="140">
        <f t="shared" si="54"/>
        <v>0</v>
      </c>
      <c r="BF217" s="140">
        <f t="shared" si="55"/>
        <v>0</v>
      </c>
      <c r="BG217" s="140">
        <f t="shared" si="56"/>
        <v>0</v>
      </c>
      <c r="BH217" s="140">
        <f t="shared" si="57"/>
        <v>0</v>
      </c>
      <c r="BI217" s="140">
        <f t="shared" si="58"/>
        <v>0</v>
      </c>
      <c r="BJ217" s="18" t="s">
        <v>127</v>
      </c>
      <c r="BK217" s="141">
        <f t="shared" si="59"/>
        <v>0</v>
      </c>
      <c r="BL217" s="18" t="s">
        <v>133</v>
      </c>
      <c r="BM217" s="18" t="s">
        <v>413</v>
      </c>
    </row>
    <row r="218" spans="2:65" s="1" customFormat="1" ht="25.5" customHeight="1">
      <c r="B218" s="131"/>
      <c r="C218" s="132" t="s">
        <v>414</v>
      </c>
      <c r="D218" s="132" t="s">
        <v>129</v>
      </c>
      <c r="E218" s="133" t="s">
        <v>415</v>
      </c>
      <c r="F218" s="295" t="s">
        <v>416</v>
      </c>
      <c r="G218" s="295"/>
      <c r="H218" s="295"/>
      <c r="I218" s="295"/>
      <c r="J218" s="134" t="s">
        <v>132</v>
      </c>
      <c r="K218" s="135">
        <v>35.5</v>
      </c>
      <c r="L218" s="296"/>
      <c r="M218" s="296"/>
      <c r="N218" s="296">
        <f t="shared" si="50"/>
        <v>0</v>
      </c>
      <c r="O218" s="296"/>
      <c r="P218" s="296"/>
      <c r="Q218" s="296"/>
      <c r="R218" s="136"/>
      <c r="T218" s="137" t="s">
        <v>5</v>
      </c>
      <c r="U218" s="40" t="s">
        <v>36</v>
      </c>
      <c r="V218" s="138">
        <v>0</v>
      </c>
      <c r="W218" s="138">
        <f t="shared" si="51"/>
        <v>0</v>
      </c>
      <c r="X218" s="138">
        <v>0</v>
      </c>
      <c r="Y218" s="138">
        <f t="shared" si="52"/>
        <v>0</v>
      </c>
      <c r="Z218" s="138">
        <v>0</v>
      </c>
      <c r="AA218" s="139">
        <f t="shared" si="53"/>
        <v>0</v>
      </c>
      <c r="AR218" s="18" t="s">
        <v>133</v>
      </c>
      <c r="AT218" s="18" t="s">
        <v>129</v>
      </c>
      <c r="AU218" s="18" t="s">
        <v>127</v>
      </c>
      <c r="AY218" s="18" t="s">
        <v>128</v>
      </c>
      <c r="BE218" s="140">
        <f t="shared" si="54"/>
        <v>0</v>
      </c>
      <c r="BF218" s="140">
        <f t="shared" si="55"/>
        <v>0</v>
      </c>
      <c r="BG218" s="140">
        <f t="shared" si="56"/>
        <v>0</v>
      </c>
      <c r="BH218" s="140">
        <f t="shared" si="57"/>
        <v>0</v>
      </c>
      <c r="BI218" s="140">
        <f t="shared" si="58"/>
        <v>0</v>
      </c>
      <c r="BJ218" s="18" t="s">
        <v>127</v>
      </c>
      <c r="BK218" s="141">
        <f t="shared" si="59"/>
        <v>0</v>
      </c>
      <c r="BL218" s="18" t="s">
        <v>133</v>
      </c>
      <c r="BM218" s="18" t="s">
        <v>417</v>
      </c>
    </row>
    <row r="219" spans="2:65" s="1" customFormat="1" ht="38.25" customHeight="1">
      <c r="B219" s="131"/>
      <c r="C219" s="132" t="s">
        <v>277</v>
      </c>
      <c r="D219" s="132" t="s">
        <v>129</v>
      </c>
      <c r="E219" s="133" t="s">
        <v>418</v>
      </c>
      <c r="F219" s="295" t="s">
        <v>419</v>
      </c>
      <c r="G219" s="295"/>
      <c r="H219" s="295"/>
      <c r="I219" s="295"/>
      <c r="J219" s="134" t="s">
        <v>132</v>
      </c>
      <c r="K219" s="135">
        <v>293</v>
      </c>
      <c r="L219" s="296"/>
      <c r="M219" s="296"/>
      <c r="N219" s="296">
        <f t="shared" si="50"/>
        <v>0</v>
      </c>
      <c r="O219" s="296"/>
      <c r="P219" s="296"/>
      <c r="Q219" s="296"/>
      <c r="R219" s="136"/>
      <c r="T219" s="137" t="s">
        <v>5</v>
      </c>
      <c r="U219" s="40" t="s">
        <v>36</v>
      </c>
      <c r="V219" s="138">
        <v>0</v>
      </c>
      <c r="W219" s="138">
        <f t="shared" si="51"/>
        <v>0</v>
      </c>
      <c r="X219" s="138">
        <v>0</v>
      </c>
      <c r="Y219" s="138">
        <f t="shared" si="52"/>
        <v>0</v>
      </c>
      <c r="Z219" s="138">
        <v>0</v>
      </c>
      <c r="AA219" s="139">
        <f t="shared" si="53"/>
        <v>0</v>
      </c>
      <c r="AR219" s="18" t="s">
        <v>133</v>
      </c>
      <c r="AT219" s="18" t="s">
        <v>129</v>
      </c>
      <c r="AU219" s="18" t="s">
        <v>127</v>
      </c>
      <c r="AY219" s="18" t="s">
        <v>128</v>
      </c>
      <c r="BE219" s="140">
        <f t="shared" si="54"/>
        <v>0</v>
      </c>
      <c r="BF219" s="140">
        <f t="shared" si="55"/>
        <v>0</v>
      </c>
      <c r="BG219" s="140">
        <f t="shared" si="56"/>
        <v>0</v>
      </c>
      <c r="BH219" s="140">
        <f t="shared" si="57"/>
        <v>0</v>
      </c>
      <c r="BI219" s="140">
        <f t="shared" si="58"/>
        <v>0</v>
      </c>
      <c r="BJ219" s="18" t="s">
        <v>127</v>
      </c>
      <c r="BK219" s="141">
        <f t="shared" si="59"/>
        <v>0</v>
      </c>
      <c r="BL219" s="18" t="s">
        <v>133</v>
      </c>
      <c r="BM219" s="18" t="s">
        <v>420</v>
      </c>
    </row>
    <row r="220" spans="2:65" s="1" customFormat="1" ht="38.25" customHeight="1">
      <c r="B220" s="131"/>
      <c r="C220" s="132" t="s">
        <v>421</v>
      </c>
      <c r="D220" s="132" t="s">
        <v>129</v>
      </c>
      <c r="E220" s="133" t="s">
        <v>422</v>
      </c>
      <c r="F220" s="295" t="s">
        <v>423</v>
      </c>
      <c r="G220" s="295"/>
      <c r="H220" s="295"/>
      <c r="I220" s="295"/>
      <c r="J220" s="134" t="s">
        <v>186</v>
      </c>
      <c r="K220" s="135">
        <v>4.8680000000000003</v>
      </c>
      <c r="L220" s="296"/>
      <c r="M220" s="296"/>
      <c r="N220" s="296">
        <f t="shared" si="50"/>
        <v>0</v>
      </c>
      <c r="O220" s="296"/>
      <c r="P220" s="296"/>
      <c r="Q220" s="296"/>
      <c r="R220" s="136"/>
      <c r="T220" s="137" t="s">
        <v>5</v>
      </c>
      <c r="U220" s="40" t="s">
        <v>36</v>
      </c>
      <c r="V220" s="138">
        <v>0</v>
      </c>
      <c r="W220" s="138">
        <f t="shared" si="51"/>
        <v>0</v>
      </c>
      <c r="X220" s="138">
        <v>2.3570254724732901E-2</v>
      </c>
      <c r="Y220" s="138">
        <f t="shared" si="52"/>
        <v>0.11473999999999977</v>
      </c>
      <c r="Z220" s="138">
        <v>0</v>
      </c>
      <c r="AA220" s="139">
        <f t="shared" si="53"/>
        <v>0</v>
      </c>
      <c r="AR220" s="18" t="s">
        <v>133</v>
      </c>
      <c r="AT220" s="18" t="s">
        <v>129</v>
      </c>
      <c r="AU220" s="18" t="s">
        <v>127</v>
      </c>
      <c r="AY220" s="18" t="s">
        <v>128</v>
      </c>
      <c r="BE220" s="140">
        <f t="shared" si="54"/>
        <v>0</v>
      </c>
      <c r="BF220" s="140">
        <f t="shared" si="55"/>
        <v>0</v>
      </c>
      <c r="BG220" s="140">
        <f t="shared" si="56"/>
        <v>0</v>
      </c>
      <c r="BH220" s="140">
        <f t="shared" si="57"/>
        <v>0</v>
      </c>
      <c r="BI220" s="140">
        <f t="shared" si="58"/>
        <v>0</v>
      </c>
      <c r="BJ220" s="18" t="s">
        <v>127</v>
      </c>
      <c r="BK220" s="141">
        <f t="shared" si="59"/>
        <v>0</v>
      </c>
      <c r="BL220" s="18" t="s">
        <v>133</v>
      </c>
      <c r="BM220" s="18" t="s">
        <v>424</v>
      </c>
    </row>
    <row r="221" spans="2:65" s="1" customFormat="1" ht="38.25" customHeight="1">
      <c r="B221" s="131"/>
      <c r="C221" s="132" t="s">
        <v>280</v>
      </c>
      <c r="D221" s="132" t="s">
        <v>129</v>
      </c>
      <c r="E221" s="133" t="s">
        <v>425</v>
      </c>
      <c r="F221" s="295" t="s">
        <v>426</v>
      </c>
      <c r="G221" s="295"/>
      <c r="H221" s="295"/>
      <c r="I221" s="295"/>
      <c r="J221" s="134" t="s">
        <v>132</v>
      </c>
      <c r="K221" s="135">
        <v>137.78</v>
      </c>
      <c r="L221" s="296"/>
      <c r="M221" s="296"/>
      <c r="N221" s="296">
        <f t="shared" si="50"/>
        <v>0</v>
      </c>
      <c r="O221" s="296"/>
      <c r="P221" s="296"/>
      <c r="Q221" s="296"/>
      <c r="R221" s="136"/>
      <c r="T221" s="137" t="s">
        <v>5</v>
      </c>
      <c r="U221" s="40" t="s">
        <v>36</v>
      </c>
      <c r="V221" s="138">
        <v>0</v>
      </c>
      <c r="W221" s="138">
        <f t="shared" si="51"/>
        <v>0</v>
      </c>
      <c r="X221" s="138">
        <v>1.69981129336624E-4</v>
      </c>
      <c r="Y221" s="138">
        <f t="shared" si="52"/>
        <v>2.3420000000000055E-2</v>
      </c>
      <c r="Z221" s="138">
        <v>0</v>
      </c>
      <c r="AA221" s="139">
        <f t="shared" si="53"/>
        <v>0</v>
      </c>
      <c r="AR221" s="18" t="s">
        <v>133</v>
      </c>
      <c r="AT221" s="18" t="s">
        <v>129</v>
      </c>
      <c r="AU221" s="18" t="s">
        <v>127</v>
      </c>
      <c r="AY221" s="18" t="s">
        <v>128</v>
      </c>
      <c r="BE221" s="140">
        <f t="shared" si="54"/>
        <v>0</v>
      </c>
      <c r="BF221" s="140">
        <f t="shared" si="55"/>
        <v>0</v>
      </c>
      <c r="BG221" s="140">
        <f t="shared" si="56"/>
        <v>0</v>
      </c>
      <c r="BH221" s="140">
        <f t="shared" si="57"/>
        <v>0</v>
      </c>
      <c r="BI221" s="140">
        <f t="shared" si="58"/>
        <v>0</v>
      </c>
      <c r="BJ221" s="18" t="s">
        <v>127</v>
      </c>
      <c r="BK221" s="141">
        <f t="shared" si="59"/>
        <v>0</v>
      </c>
      <c r="BL221" s="18" t="s">
        <v>133</v>
      </c>
      <c r="BM221" s="18" t="s">
        <v>427</v>
      </c>
    </row>
    <row r="222" spans="2:65" s="1" customFormat="1" ht="16.5" customHeight="1">
      <c r="B222" s="131"/>
      <c r="C222" s="143" t="s">
        <v>428</v>
      </c>
      <c r="D222" s="143" t="s">
        <v>267</v>
      </c>
      <c r="E222" s="144" t="s">
        <v>429</v>
      </c>
      <c r="F222" s="307" t="s">
        <v>430</v>
      </c>
      <c r="G222" s="307"/>
      <c r="H222" s="307"/>
      <c r="I222" s="307"/>
      <c r="J222" s="145" t="s">
        <v>132</v>
      </c>
      <c r="K222" s="146">
        <v>143.291</v>
      </c>
      <c r="L222" s="308"/>
      <c r="M222" s="308"/>
      <c r="N222" s="308">
        <f t="shared" si="50"/>
        <v>0</v>
      </c>
      <c r="O222" s="296"/>
      <c r="P222" s="296"/>
      <c r="Q222" s="296"/>
      <c r="R222" s="136"/>
      <c r="T222" s="137" t="s">
        <v>5</v>
      </c>
      <c r="U222" s="40" t="s">
        <v>36</v>
      </c>
      <c r="V222" s="138">
        <v>0</v>
      </c>
      <c r="W222" s="138">
        <f t="shared" si="51"/>
        <v>0</v>
      </c>
      <c r="X222" s="138">
        <v>1.5000034894026799E-2</v>
      </c>
      <c r="Y222" s="138">
        <f t="shared" si="52"/>
        <v>2.149369999999994</v>
      </c>
      <c r="Z222" s="138">
        <v>0</v>
      </c>
      <c r="AA222" s="139">
        <f t="shared" si="53"/>
        <v>0</v>
      </c>
      <c r="AR222" s="18" t="s">
        <v>187</v>
      </c>
      <c r="AT222" s="18" t="s">
        <v>267</v>
      </c>
      <c r="AU222" s="18" t="s">
        <v>127</v>
      </c>
      <c r="AY222" s="18" t="s">
        <v>128</v>
      </c>
      <c r="BE222" s="140">
        <f t="shared" si="54"/>
        <v>0</v>
      </c>
      <c r="BF222" s="140">
        <f t="shared" si="55"/>
        <v>0</v>
      </c>
      <c r="BG222" s="140">
        <f t="shared" si="56"/>
        <v>0</v>
      </c>
      <c r="BH222" s="140">
        <f t="shared" si="57"/>
        <v>0</v>
      </c>
      <c r="BI222" s="140">
        <f t="shared" si="58"/>
        <v>0</v>
      </c>
      <c r="BJ222" s="18" t="s">
        <v>127</v>
      </c>
      <c r="BK222" s="141">
        <f t="shared" si="59"/>
        <v>0</v>
      </c>
      <c r="BL222" s="18" t="s">
        <v>133</v>
      </c>
      <c r="BM222" s="18" t="s">
        <v>431</v>
      </c>
    </row>
    <row r="223" spans="2:65" s="1" customFormat="1" ht="51" customHeight="1">
      <c r="B223" s="131"/>
      <c r="C223" s="143" t="s">
        <v>284</v>
      </c>
      <c r="D223" s="143" t="s">
        <v>267</v>
      </c>
      <c r="E223" s="144" t="s">
        <v>432</v>
      </c>
      <c r="F223" s="307" t="s">
        <v>433</v>
      </c>
      <c r="G223" s="307"/>
      <c r="H223" s="307"/>
      <c r="I223" s="307"/>
      <c r="J223" s="145" t="s">
        <v>158</v>
      </c>
      <c r="K223" s="146">
        <v>12</v>
      </c>
      <c r="L223" s="308"/>
      <c r="M223" s="308"/>
      <c r="N223" s="308">
        <f t="shared" si="50"/>
        <v>0</v>
      </c>
      <c r="O223" s="296"/>
      <c r="P223" s="296"/>
      <c r="Q223" s="296"/>
      <c r="R223" s="136"/>
      <c r="T223" s="137" t="s">
        <v>5</v>
      </c>
      <c r="U223" s="40" t="s">
        <v>36</v>
      </c>
      <c r="V223" s="138">
        <v>0</v>
      </c>
      <c r="W223" s="138">
        <f t="shared" si="51"/>
        <v>0</v>
      </c>
      <c r="X223" s="138">
        <v>3.7999999999999999E-2</v>
      </c>
      <c r="Y223" s="138">
        <f t="shared" si="52"/>
        <v>0.45599999999999996</v>
      </c>
      <c r="Z223" s="138">
        <v>0</v>
      </c>
      <c r="AA223" s="139">
        <f t="shared" si="53"/>
        <v>0</v>
      </c>
      <c r="AR223" s="18" t="s">
        <v>187</v>
      </c>
      <c r="AT223" s="18" t="s">
        <v>267</v>
      </c>
      <c r="AU223" s="18" t="s">
        <v>127</v>
      </c>
      <c r="AY223" s="18" t="s">
        <v>128</v>
      </c>
      <c r="BE223" s="140">
        <f t="shared" si="54"/>
        <v>0</v>
      </c>
      <c r="BF223" s="140">
        <f t="shared" si="55"/>
        <v>0</v>
      </c>
      <c r="BG223" s="140">
        <f t="shared" si="56"/>
        <v>0</v>
      </c>
      <c r="BH223" s="140">
        <f t="shared" si="57"/>
        <v>0</v>
      </c>
      <c r="BI223" s="140">
        <f t="shared" si="58"/>
        <v>0</v>
      </c>
      <c r="BJ223" s="18" t="s">
        <v>127</v>
      </c>
      <c r="BK223" s="141">
        <f t="shared" si="59"/>
        <v>0</v>
      </c>
      <c r="BL223" s="18" t="s">
        <v>133</v>
      </c>
      <c r="BM223" s="18" t="s">
        <v>434</v>
      </c>
    </row>
    <row r="224" spans="2:65" s="9" customFormat="1" ht="29.85" customHeight="1">
      <c r="B224" s="121"/>
      <c r="C224" s="122"/>
      <c r="D224" s="142" t="s">
        <v>108</v>
      </c>
      <c r="E224" s="142"/>
      <c r="F224" s="142"/>
      <c r="G224" s="142"/>
      <c r="H224" s="142"/>
      <c r="I224" s="142"/>
      <c r="J224" s="142"/>
      <c r="K224" s="142"/>
      <c r="L224" s="142"/>
      <c r="M224" s="142"/>
      <c r="N224" s="305">
        <f>BK224</f>
        <v>0</v>
      </c>
      <c r="O224" s="306"/>
      <c r="P224" s="306"/>
      <c r="Q224" s="306"/>
      <c r="R224" s="124"/>
      <c r="T224" s="125"/>
      <c r="U224" s="122"/>
      <c r="V224" s="122"/>
      <c r="W224" s="126">
        <f>SUM(W225:W234)</f>
        <v>0</v>
      </c>
      <c r="X224" s="122"/>
      <c r="Y224" s="126">
        <f>SUM(Y225:Y234)</f>
        <v>0.44386999999999999</v>
      </c>
      <c r="Z224" s="122"/>
      <c r="AA224" s="127">
        <f>SUM(AA225:AA234)</f>
        <v>0</v>
      </c>
      <c r="AR224" s="128" t="s">
        <v>127</v>
      </c>
      <c r="AT224" s="129" t="s">
        <v>68</v>
      </c>
      <c r="AU224" s="129" t="s">
        <v>76</v>
      </c>
      <c r="AY224" s="128" t="s">
        <v>128</v>
      </c>
      <c r="BK224" s="130">
        <f>SUM(BK225:BK234)</f>
        <v>0</v>
      </c>
    </row>
    <row r="225" spans="2:65" s="1" customFormat="1" ht="25.5" customHeight="1">
      <c r="B225" s="131"/>
      <c r="C225" s="132" t="s">
        <v>435</v>
      </c>
      <c r="D225" s="132" t="s">
        <v>129</v>
      </c>
      <c r="E225" s="133" t="s">
        <v>436</v>
      </c>
      <c r="F225" s="295" t="s">
        <v>437</v>
      </c>
      <c r="G225" s="295"/>
      <c r="H225" s="295"/>
      <c r="I225" s="295"/>
      <c r="J225" s="134" t="s">
        <v>140</v>
      </c>
      <c r="K225" s="135">
        <v>63</v>
      </c>
      <c r="L225" s="296"/>
      <c r="M225" s="296"/>
      <c r="N225" s="296">
        <f t="shared" ref="N225:N234" si="60">ROUND(L225*K225,3)</f>
        <v>0</v>
      </c>
      <c r="O225" s="296"/>
      <c r="P225" s="296"/>
      <c r="Q225" s="296"/>
      <c r="R225" s="136"/>
      <c r="T225" s="137" t="s">
        <v>5</v>
      </c>
      <c r="U225" s="40" t="s">
        <v>36</v>
      </c>
      <c r="V225" s="138">
        <v>0</v>
      </c>
      <c r="W225" s="138">
        <f t="shared" ref="W225:W234" si="61">V225*K225</f>
        <v>0</v>
      </c>
      <c r="X225" s="138">
        <v>3.0799999999999998E-3</v>
      </c>
      <c r="Y225" s="138">
        <f t="shared" ref="Y225:Y234" si="62">X225*K225</f>
        <v>0.19403999999999999</v>
      </c>
      <c r="Z225" s="138">
        <v>0</v>
      </c>
      <c r="AA225" s="139">
        <f t="shared" ref="AA225:AA234" si="63">Z225*K225</f>
        <v>0</v>
      </c>
      <c r="AR225" s="18" t="s">
        <v>133</v>
      </c>
      <c r="AT225" s="18" t="s">
        <v>129</v>
      </c>
      <c r="AU225" s="18" t="s">
        <v>127</v>
      </c>
      <c r="AY225" s="18" t="s">
        <v>128</v>
      </c>
      <c r="BE225" s="140">
        <f t="shared" ref="BE225:BE234" si="64">IF(U225="základná",N225,0)</f>
        <v>0</v>
      </c>
      <c r="BF225" s="140">
        <f t="shared" ref="BF225:BF234" si="65">IF(U225="znížená",N225,0)</f>
        <v>0</v>
      </c>
      <c r="BG225" s="140">
        <f t="shared" ref="BG225:BG234" si="66">IF(U225="zákl. prenesená",N225,0)</f>
        <v>0</v>
      </c>
      <c r="BH225" s="140">
        <f t="shared" ref="BH225:BH234" si="67">IF(U225="zníž. prenesená",N225,0)</f>
        <v>0</v>
      </c>
      <c r="BI225" s="140">
        <f t="shared" ref="BI225:BI234" si="68">IF(U225="nulová",N225,0)</f>
        <v>0</v>
      </c>
      <c r="BJ225" s="18" t="s">
        <v>127</v>
      </c>
      <c r="BK225" s="141">
        <f t="shared" ref="BK225:BK234" si="69">ROUND(L225*K225,3)</f>
        <v>0</v>
      </c>
      <c r="BL225" s="18" t="s">
        <v>133</v>
      </c>
      <c r="BM225" s="18" t="s">
        <v>438</v>
      </c>
    </row>
    <row r="226" spans="2:65" s="1" customFormat="1" ht="38.25" customHeight="1">
      <c r="B226" s="131"/>
      <c r="C226" s="132" t="s">
        <v>287</v>
      </c>
      <c r="D226" s="132" t="s">
        <v>129</v>
      </c>
      <c r="E226" s="133" t="s">
        <v>439</v>
      </c>
      <c r="F226" s="295" t="s">
        <v>440</v>
      </c>
      <c r="G226" s="295"/>
      <c r="H226" s="295"/>
      <c r="I226" s="295"/>
      <c r="J226" s="134" t="s">
        <v>140</v>
      </c>
      <c r="K226" s="135">
        <v>63</v>
      </c>
      <c r="L226" s="296"/>
      <c r="M226" s="296"/>
      <c r="N226" s="296">
        <f t="shared" si="60"/>
        <v>0</v>
      </c>
      <c r="O226" s="296"/>
      <c r="P226" s="296"/>
      <c r="Q226" s="296"/>
      <c r="R226" s="136"/>
      <c r="T226" s="137" t="s">
        <v>5</v>
      </c>
      <c r="U226" s="40" t="s">
        <v>36</v>
      </c>
      <c r="V226" s="138">
        <v>0</v>
      </c>
      <c r="W226" s="138">
        <f t="shared" si="61"/>
        <v>0</v>
      </c>
      <c r="X226" s="138">
        <v>0</v>
      </c>
      <c r="Y226" s="138">
        <f t="shared" si="62"/>
        <v>0</v>
      </c>
      <c r="Z226" s="138">
        <v>0</v>
      </c>
      <c r="AA226" s="139">
        <f t="shared" si="63"/>
        <v>0</v>
      </c>
      <c r="AR226" s="18" t="s">
        <v>133</v>
      </c>
      <c r="AT226" s="18" t="s">
        <v>129</v>
      </c>
      <c r="AU226" s="18" t="s">
        <v>127</v>
      </c>
      <c r="AY226" s="18" t="s">
        <v>128</v>
      </c>
      <c r="BE226" s="140">
        <f t="shared" si="64"/>
        <v>0</v>
      </c>
      <c r="BF226" s="140">
        <f t="shared" si="65"/>
        <v>0</v>
      </c>
      <c r="BG226" s="140">
        <f t="shared" si="66"/>
        <v>0</v>
      </c>
      <c r="BH226" s="140">
        <f t="shared" si="67"/>
        <v>0</v>
      </c>
      <c r="BI226" s="140">
        <f t="shared" si="68"/>
        <v>0</v>
      </c>
      <c r="BJ226" s="18" t="s">
        <v>127</v>
      </c>
      <c r="BK226" s="141">
        <f t="shared" si="69"/>
        <v>0</v>
      </c>
      <c r="BL226" s="18" t="s">
        <v>133</v>
      </c>
      <c r="BM226" s="18" t="s">
        <v>441</v>
      </c>
    </row>
    <row r="227" spans="2:65" s="1" customFormat="1" ht="16.5" customHeight="1">
      <c r="B227" s="131"/>
      <c r="C227" s="132" t="s">
        <v>442</v>
      </c>
      <c r="D227" s="132" t="s">
        <v>129</v>
      </c>
      <c r="E227" s="133" t="s">
        <v>443</v>
      </c>
      <c r="F227" s="295" t="s">
        <v>444</v>
      </c>
      <c r="G227" s="295"/>
      <c r="H227" s="295"/>
      <c r="I227" s="295"/>
      <c r="J227" s="134" t="s">
        <v>158</v>
      </c>
      <c r="K227" s="135">
        <v>3</v>
      </c>
      <c r="L227" s="296"/>
      <c r="M227" s="296"/>
      <c r="N227" s="296">
        <f t="shared" si="60"/>
        <v>0</v>
      </c>
      <c r="O227" s="296"/>
      <c r="P227" s="296"/>
      <c r="Q227" s="296"/>
      <c r="R227" s="136"/>
      <c r="T227" s="137" t="s">
        <v>5</v>
      </c>
      <c r="U227" s="40" t="s">
        <v>36</v>
      </c>
      <c r="V227" s="138">
        <v>0</v>
      </c>
      <c r="W227" s="138">
        <f t="shared" si="61"/>
        <v>0</v>
      </c>
      <c r="X227" s="138">
        <v>1E-3</v>
      </c>
      <c r="Y227" s="138">
        <f t="shared" si="62"/>
        <v>3.0000000000000001E-3</v>
      </c>
      <c r="Z227" s="138">
        <v>0</v>
      </c>
      <c r="AA227" s="139">
        <f t="shared" si="63"/>
        <v>0</v>
      </c>
      <c r="AR227" s="18" t="s">
        <v>133</v>
      </c>
      <c r="AT227" s="18" t="s">
        <v>129</v>
      </c>
      <c r="AU227" s="18" t="s">
        <v>127</v>
      </c>
      <c r="AY227" s="18" t="s">
        <v>128</v>
      </c>
      <c r="BE227" s="140">
        <f t="shared" si="64"/>
        <v>0</v>
      </c>
      <c r="BF227" s="140">
        <f t="shared" si="65"/>
        <v>0</v>
      </c>
      <c r="BG227" s="140">
        <f t="shared" si="66"/>
        <v>0</v>
      </c>
      <c r="BH227" s="140">
        <f t="shared" si="67"/>
        <v>0</v>
      </c>
      <c r="BI227" s="140">
        <f t="shared" si="68"/>
        <v>0</v>
      </c>
      <c r="BJ227" s="18" t="s">
        <v>127</v>
      </c>
      <c r="BK227" s="141">
        <f t="shared" si="69"/>
        <v>0</v>
      </c>
      <c r="BL227" s="18" t="s">
        <v>133</v>
      </c>
      <c r="BM227" s="18" t="s">
        <v>445</v>
      </c>
    </row>
    <row r="228" spans="2:65" s="1" customFormat="1" ht="38.25" customHeight="1">
      <c r="B228" s="131"/>
      <c r="C228" s="132" t="s">
        <v>291</v>
      </c>
      <c r="D228" s="132" t="s">
        <v>129</v>
      </c>
      <c r="E228" s="133" t="s">
        <v>446</v>
      </c>
      <c r="F228" s="295" t="s">
        <v>447</v>
      </c>
      <c r="G228" s="295"/>
      <c r="H228" s="295"/>
      <c r="I228" s="295"/>
      <c r="J228" s="134" t="s">
        <v>140</v>
      </c>
      <c r="K228" s="135">
        <v>15</v>
      </c>
      <c r="L228" s="296"/>
      <c r="M228" s="296"/>
      <c r="N228" s="296">
        <f t="shared" si="60"/>
        <v>0</v>
      </c>
      <c r="O228" s="296"/>
      <c r="P228" s="296"/>
      <c r="Q228" s="296"/>
      <c r="R228" s="136"/>
      <c r="T228" s="137" t="s">
        <v>5</v>
      </c>
      <c r="U228" s="40" t="s">
        <v>36</v>
      </c>
      <c r="V228" s="138">
        <v>0</v>
      </c>
      <c r="W228" s="138">
        <f t="shared" si="61"/>
        <v>0</v>
      </c>
      <c r="X228" s="138">
        <v>3.46E-3</v>
      </c>
      <c r="Y228" s="138">
        <f t="shared" si="62"/>
        <v>5.1900000000000002E-2</v>
      </c>
      <c r="Z228" s="138">
        <v>0</v>
      </c>
      <c r="AA228" s="139">
        <f t="shared" si="63"/>
        <v>0</v>
      </c>
      <c r="AR228" s="18" t="s">
        <v>133</v>
      </c>
      <c r="AT228" s="18" t="s">
        <v>129</v>
      </c>
      <c r="AU228" s="18" t="s">
        <v>127</v>
      </c>
      <c r="AY228" s="18" t="s">
        <v>128</v>
      </c>
      <c r="BE228" s="140">
        <f t="shared" si="64"/>
        <v>0</v>
      </c>
      <c r="BF228" s="140">
        <f t="shared" si="65"/>
        <v>0</v>
      </c>
      <c r="BG228" s="140">
        <f t="shared" si="66"/>
        <v>0</v>
      </c>
      <c r="BH228" s="140">
        <f t="shared" si="67"/>
        <v>0</v>
      </c>
      <c r="BI228" s="140">
        <f t="shared" si="68"/>
        <v>0</v>
      </c>
      <c r="BJ228" s="18" t="s">
        <v>127</v>
      </c>
      <c r="BK228" s="141">
        <f t="shared" si="69"/>
        <v>0</v>
      </c>
      <c r="BL228" s="18" t="s">
        <v>133</v>
      </c>
      <c r="BM228" s="18" t="s">
        <v>448</v>
      </c>
    </row>
    <row r="229" spans="2:65" s="1" customFormat="1" ht="25.5" customHeight="1">
      <c r="B229" s="131"/>
      <c r="C229" s="132" t="s">
        <v>449</v>
      </c>
      <c r="D229" s="132" t="s">
        <v>129</v>
      </c>
      <c r="E229" s="133" t="s">
        <v>450</v>
      </c>
      <c r="F229" s="295" t="s">
        <v>451</v>
      </c>
      <c r="G229" s="295"/>
      <c r="H229" s="295"/>
      <c r="I229" s="295"/>
      <c r="J229" s="134" t="s">
        <v>140</v>
      </c>
      <c r="K229" s="135">
        <v>15</v>
      </c>
      <c r="L229" s="296"/>
      <c r="M229" s="296"/>
      <c r="N229" s="296">
        <f t="shared" si="60"/>
        <v>0</v>
      </c>
      <c r="O229" s="296"/>
      <c r="P229" s="296"/>
      <c r="Q229" s="296"/>
      <c r="R229" s="136"/>
      <c r="T229" s="137" t="s">
        <v>5</v>
      </c>
      <c r="U229" s="40" t="s">
        <v>36</v>
      </c>
      <c r="V229" s="138">
        <v>0</v>
      </c>
      <c r="W229" s="138">
        <f t="shared" si="61"/>
        <v>0</v>
      </c>
      <c r="X229" s="138">
        <v>0</v>
      </c>
      <c r="Y229" s="138">
        <f t="shared" si="62"/>
        <v>0</v>
      </c>
      <c r="Z229" s="138">
        <v>0</v>
      </c>
      <c r="AA229" s="139">
        <f t="shared" si="63"/>
        <v>0</v>
      </c>
      <c r="AR229" s="18" t="s">
        <v>133</v>
      </c>
      <c r="AT229" s="18" t="s">
        <v>129</v>
      </c>
      <c r="AU229" s="18" t="s">
        <v>127</v>
      </c>
      <c r="AY229" s="18" t="s">
        <v>128</v>
      </c>
      <c r="BE229" s="140">
        <f t="shared" si="64"/>
        <v>0</v>
      </c>
      <c r="BF229" s="140">
        <f t="shared" si="65"/>
        <v>0</v>
      </c>
      <c r="BG229" s="140">
        <f t="shared" si="66"/>
        <v>0</v>
      </c>
      <c r="BH229" s="140">
        <f t="shared" si="67"/>
        <v>0</v>
      </c>
      <c r="BI229" s="140">
        <f t="shared" si="68"/>
        <v>0</v>
      </c>
      <c r="BJ229" s="18" t="s">
        <v>127</v>
      </c>
      <c r="BK229" s="141">
        <f t="shared" si="69"/>
        <v>0</v>
      </c>
      <c r="BL229" s="18" t="s">
        <v>133</v>
      </c>
      <c r="BM229" s="18" t="s">
        <v>452</v>
      </c>
    </row>
    <row r="230" spans="2:65" s="1" customFormat="1" ht="25.5" customHeight="1">
      <c r="B230" s="131"/>
      <c r="C230" s="132" t="s">
        <v>294</v>
      </c>
      <c r="D230" s="132" t="s">
        <v>129</v>
      </c>
      <c r="E230" s="133" t="s">
        <v>453</v>
      </c>
      <c r="F230" s="295" t="s">
        <v>454</v>
      </c>
      <c r="G230" s="295"/>
      <c r="H230" s="295"/>
      <c r="I230" s="295"/>
      <c r="J230" s="134" t="s">
        <v>140</v>
      </c>
      <c r="K230" s="135">
        <v>63</v>
      </c>
      <c r="L230" s="296"/>
      <c r="M230" s="296"/>
      <c r="N230" s="296">
        <f t="shared" si="60"/>
        <v>0</v>
      </c>
      <c r="O230" s="296"/>
      <c r="P230" s="296"/>
      <c r="Q230" s="296"/>
      <c r="R230" s="136"/>
      <c r="T230" s="137" t="s">
        <v>5</v>
      </c>
      <c r="U230" s="40" t="s">
        <v>36</v>
      </c>
      <c r="V230" s="138">
        <v>0</v>
      </c>
      <c r="W230" s="138">
        <f t="shared" si="61"/>
        <v>0</v>
      </c>
      <c r="X230" s="138">
        <v>0</v>
      </c>
      <c r="Y230" s="138">
        <f t="shared" si="62"/>
        <v>0</v>
      </c>
      <c r="Z230" s="138">
        <v>0</v>
      </c>
      <c r="AA230" s="139">
        <f t="shared" si="63"/>
        <v>0</v>
      </c>
      <c r="AR230" s="18" t="s">
        <v>133</v>
      </c>
      <c r="AT230" s="18" t="s">
        <v>129</v>
      </c>
      <c r="AU230" s="18" t="s">
        <v>127</v>
      </c>
      <c r="AY230" s="18" t="s">
        <v>128</v>
      </c>
      <c r="BE230" s="140">
        <f t="shared" si="64"/>
        <v>0</v>
      </c>
      <c r="BF230" s="140">
        <f t="shared" si="65"/>
        <v>0</v>
      </c>
      <c r="BG230" s="140">
        <f t="shared" si="66"/>
        <v>0</v>
      </c>
      <c r="BH230" s="140">
        <f t="shared" si="67"/>
        <v>0</v>
      </c>
      <c r="BI230" s="140">
        <f t="shared" si="68"/>
        <v>0</v>
      </c>
      <c r="BJ230" s="18" t="s">
        <v>127</v>
      </c>
      <c r="BK230" s="141">
        <f t="shared" si="69"/>
        <v>0</v>
      </c>
      <c r="BL230" s="18" t="s">
        <v>133</v>
      </c>
      <c r="BM230" s="18" t="s">
        <v>455</v>
      </c>
    </row>
    <row r="231" spans="2:65" s="1" customFormat="1" ht="25.5" customHeight="1">
      <c r="B231" s="131"/>
      <c r="C231" s="132" t="s">
        <v>456</v>
      </c>
      <c r="D231" s="132" t="s">
        <v>129</v>
      </c>
      <c r="E231" s="133" t="s">
        <v>457</v>
      </c>
      <c r="F231" s="295" t="s">
        <v>458</v>
      </c>
      <c r="G231" s="295"/>
      <c r="H231" s="295"/>
      <c r="I231" s="295"/>
      <c r="J231" s="134" t="s">
        <v>140</v>
      </c>
      <c r="K231" s="135">
        <v>20</v>
      </c>
      <c r="L231" s="296"/>
      <c r="M231" s="296"/>
      <c r="N231" s="296">
        <f t="shared" si="60"/>
        <v>0</v>
      </c>
      <c r="O231" s="296"/>
      <c r="P231" s="296"/>
      <c r="Q231" s="296"/>
      <c r="R231" s="136"/>
      <c r="T231" s="137" t="s">
        <v>5</v>
      </c>
      <c r="U231" s="40" t="s">
        <v>36</v>
      </c>
      <c r="V231" s="138">
        <v>0</v>
      </c>
      <c r="W231" s="138">
        <f t="shared" si="61"/>
        <v>0</v>
      </c>
      <c r="X231" s="138">
        <v>0</v>
      </c>
      <c r="Y231" s="138">
        <f t="shared" si="62"/>
        <v>0</v>
      </c>
      <c r="Z231" s="138">
        <v>0</v>
      </c>
      <c r="AA231" s="139">
        <f t="shared" si="63"/>
        <v>0</v>
      </c>
      <c r="AR231" s="18" t="s">
        <v>133</v>
      </c>
      <c r="AT231" s="18" t="s">
        <v>129</v>
      </c>
      <c r="AU231" s="18" t="s">
        <v>127</v>
      </c>
      <c r="AY231" s="18" t="s">
        <v>128</v>
      </c>
      <c r="BE231" s="140">
        <f t="shared" si="64"/>
        <v>0</v>
      </c>
      <c r="BF231" s="140">
        <f t="shared" si="65"/>
        <v>0</v>
      </c>
      <c r="BG231" s="140">
        <f t="shared" si="66"/>
        <v>0</v>
      </c>
      <c r="BH231" s="140">
        <f t="shared" si="67"/>
        <v>0</v>
      </c>
      <c r="BI231" s="140">
        <f t="shared" si="68"/>
        <v>0</v>
      </c>
      <c r="BJ231" s="18" t="s">
        <v>127</v>
      </c>
      <c r="BK231" s="141">
        <f t="shared" si="69"/>
        <v>0</v>
      </c>
      <c r="BL231" s="18" t="s">
        <v>133</v>
      </c>
      <c r="BM231" s="18" t="s">
        <v>459</v>
      </c>
    </row>
    <row r="232" spans="2:65" s="1" customFormat="1" ht="25.5" customHeight="1">
      <c r="B232" s="131"/>
      <c r="C232" s="132" t="s">
        <v>298</v>
      </c>
      <c r="D232" s="132" t="s">
        <v>129</v>
      </c>
      <c r="E232" s="133" t="s">
        <v>460</v>
      </c>
      <c r="F232" s="295" t="s">
        <v>461</v>
      </c>
      <c r="G232" s="295"/>
      <c r="H232" s="295"/>
      <c r="I232" s="295"/>
      <c r="J232" s="134" t="s">
        <v>140</v>
      </c>
      <c r="K232" s="135">
        <v>20</v>
      </c>
      <c r="L232" s="296"/>
      <c r="M232" s="296"/>
      <c r="N232" s="296">
        <f t="shared" si="60"/>
        <v>0</v>
      </c>
      <c r="O232" s="296"/>
      <c r="P232" s="296"/>
      <c r="Q232" s="296"/>
      <c r="R232" s="136"/>
      <c r="T232" s="137" t="s">
        <v>5</v>
      </c>
      <c r="U232" s="40" t="s">
        <v>36</v>
      </c>
      <c r="V232" s="138">
        <v>0</v>
      </c>
      <c r="W232" s="138">
        <f t="shared" si="61"/>
        <v>0</v>
      </c>
      <c r="X232" s="138">
        <v>3.0999999999999999E-3</v>
      </c>
      <c r="Y232" s="138">
        <f t="shared" si="62"/>
        <v>6.2E-2</v>
      </c>
      <c r="Z232" s="138">
        <v>0</v>
      </c>
      <c r="AA232" s="139">
        <f t="shared" si="63"/>
        <v>0</v>
      </c>
      <c r="AR232" s="18" t="s">
        <v>133</v>
      </c>
      <c r="AT232" s="18" t="s">
        <v>129</v>
      </c>
      <c r="AU232" s="18" t="s">
        <v>127</v>
      </c>
      <c r="AY232" s="18" t="s">
        <v>128</v>
      </c>
      <c r="BE232" s="140">
        <f t="shared" si="64"/>
        <v>0</v>
      </c>
      <c r="BF232" s="140">
        <f t="shared" si="65"/>
        <v>0</v>
      </c>
      <c r="BG232" s="140">
        <f t="shared" si="66"/>
        <v>0</v>
      </c>
      <c r="BH232" s="140">
        <f t="shared" si="67"/>
        <v>0</v>
      </c>
      <c r="BI232" s="140">
        <f t="shared" si="68"/>
        <v>0</v>
      </c>
      <c r="BJ232" s="18" t="s">
        <v>127</v>
      </c>
      <c r="BK232" s="141">
        <f t="shared" si="69"/>
        <v>0</v>
      </c>
      <c r="BL232" s="18" t="s">
        <v>133</v>
      </c>
      <c r="BM232" s="18" t="s">
        <v>462</v>
      </c>
    </row>
    <row r="233" spans="2:65" s="1" customFormat="1" ht="16.5" customHeight="1">
      <c r="B233" s="131"/>
      <c r="C233" s="132" t="s">
        <v>463</v>
      </c>
      <c r="D233" s="132" t="s">
        <v>129</v>
      </c>
      <c r="E233" s="133" t="s">
        <v>464</v>
      </c>
      <c r="F233" s="295" t="s">
        <v>465</v>
      </c>
      <c r="G233" s="295"/>
      <c r="H233" s="295"/>
      <c r="I233" s="295"/>
      <c r="J233" s="134" t="s">
        <v>140</v>
      </c>
      <c r="K233" s="135">
        <v>63</v>
      </c>
      <c r="L233" s="296"/>
      <c r="M233" s="296"/>
      <c r="N233" s="296">
        <f t="shared" si="60"/>
        <v>0</v>
      </c>
      <c r="O233" s="296"/>
      <c r="P233" s="296"/>
      <c r="Q233" s="296"/>
      <c r="R233" s="136"/>
      <c r="T233" s="137" t="s">
        <v>5</v>
      </c>
      <c r="U233" s="40" t="s">
        <v>36</v>
      </c>
      <c r="V233" s="138">
        <v>0</v>
      </c>
      <c r="W233" s="138">
        <f t="shared" si="61"/>
        <v>0</v>
      </c>
      <c r="X233" s="138">
        <v>2.1099999999999999E-3</v>
      </c>
      <c r="Y233" s="138">
        <f t="shared" si="62"/>
        <v>0.13292999999999999</v>
      </c>
      <c r="Z233" s="138">
        <v>0</v>
      </c>
      <c r="AA233" s="139">
        <f t="shared" si="63"/>
        <v>0</v>
      </c>
      <c r="AR233" s="18" t="s">
        <v>133</v>
      </c>
      <c r="AT233" s="18" t="s">
        <v>129</v>
      </c>
      <c r="AU233" s="18" t="s">
        <v>127</v>
      </c>
      <c r="AY233" s="18" t="s">
        <v>128</v>
      </c>
      <c r="BE233" s="140">
        <f t="shared" si="64"/>
        <v>0</v>
      </c>
      <c r="BF233" s="140">
        <f t="shared" si="65"/>
        <v>0</v>
      </c>
      <c r="BG233" s="140">
        <f t="shared" si="66"/>
        <v>0</v>
      </c>
      <c r="BH233" s="140">
        <f t="shared" si="67"/>
        <v>0</v>
      </c>
      <c r="BI233" s="140">
        <f t="shared" si="68"/>
        <v>0</v>
      </c>
      <c r="BJ233" s="18" t="s">
        <v>127</v>
      </c>
      <c r="BK233" s="141">
        <f t="shared" si="69"/>
        <v>0</v>
      </c>
      <c r="BL233" s="18" t="s">
        <v>133</v>
      </c>
      <c r="BM233" s="18" t="s">
        <v>466</v>
      </c>
    </row>
    <row r="234" spans="2:65" s="1" customFormat="1" ht="25.5" customHeight="1">
      <c r="B234" s="131"/>
      <c r="C234" s="132" t="s">
        <v>301</v>
      </c>
      <c r="D234" s="132" t="s">
        <v>129</v>
      </c>
      <c r="E234" s="133" t="s">
        <v>467</v>
      </c>
      <c r="F234" s="295" t="s">
        <v>468</v>
      </c>
      <c r="G234" s="295"/>
      <c r="H234" s="295"/>
      <c r="I234" s="295"/>
      <c r="J234" s="134" t="s">
        <v>182</v>
      </c>
      <c r="K234" s="135">
        <v>0.25</v>
      </c>
      <c r="L234" s="296"/>
      <c r="M234" s="296"/>
      <c r="N234" s="296">
        <f t="shared" si="60"/>
        <v>0</v>
      </c>
      <c r="O234" s="296"/>
      <c r="P234" s="296"/>
      <c r="Q234" s="296"/>
      <c r="R234" s="136"/>
      <c r="T234" s="137" t="s">
        <v>5</v>
      </c>
      <c r="U234" s="40" t="s">
        <v>36</v>
      </c>
      <c r="V234" s="138">
        <v>0</v>
      </c>
      <c r="W234" s="138">
        <f t="shared" si="61"/>
        <v>0</v>
      </c>
      <c r="X234" s="138">
        <v>0</v>
      </c>
      <c r="Y234" s="138">
        <f t="shared" si="62"/>
        <v>0</v>
      </c>
      <c r="Z234" s="138">
        <v>0</v>
      </c>
      <c r="AA234" s="139">
        <f t="shared" si="63"/>
        <v>0</v>
      </c>
      <c r="AR234" s="18" t="s">
        <v>133</v>
      </c>
      <c r="AT234" s="18" t="s">
        <v>129</v>
      </c>
      <c r="AU234" s="18" t="s">
        <v>127</v>
      </c>
      <c r="AY234" s="18" t="s">
        <v>128</v>
      </c>
      <c r="BE234" s="140">
        <f t="shared" si="64"/>
        <v>0</v>
      </c>
      <c r="BF234" s="140">
        <f t="shared" si="65"/>
        <v>0</v>
      </c>
      <c r="BG234" s="140">
        <f t="shared" si="66"/>
        <v>0</v>
      </c>
      <c r="BH234" s="140">
        <f t="shared" si="67"/>
        <v>0</v>
      </c>
      <c r="BI234" s="140">
        <f t="shared" si="68"/>
        <v>0</v>
      </c>
      <c r="BJ234" s="18" t="s">
        <v>127</v>
      </c>
      <c r="BK234" s="141">
        <f t="shared" si="69"/>
        <v>0</v>
      </c>
      <c r="BL234" s="18" t="s">
        <v>133</v>
      </c>
      <c r="BM234" s="18" t="s">
        <v>469</v>
      </c>
    </row>
    <row r="235" spans="2:65" s="9" customFormat="1" ht="29.85" customHeight="1">
      <c r="B235" s="121"/>
      <c r="C235" s="122"/>
      <c r="D235" s="142" t="s">
        <v>109</v>
      </c>
      <c r="E235" s="142"/>
      <c r="F235" s="142"/>
      <c r="G235" s="142"/>
      <c r="H235" s="142"/>
      <c r="I235" s="142"/>
      <c r="J235" s="142"/>
      <c r="K235" s="142"/>
      <c r="L235" s="142"/>
      <c r="M235" s="142"/>
      <c r="N235" s="305">
        <f>BK235</f>
        <v>0</v>
      </c>
      <c r="O235" s="306"/>
      <c r="P235" s="306"/>
      <c r="Q235" s="306"/>
      <c r="R235" s="124"/>
      <c r="T235" s="125"/>
      <c r="U235" s="122"/>
      <c r="V235" s="122"/>
      <c r="W235" s="126">
        <f>SUM(W236:W258)</f>
        <v>0</v>
      </c>
      <c r="X235" s="122"/>
      <c r="Y235" s="126">
        <f>SUM(Y236:Y258)</f>
        <v>1.2637799999999999</v>
      </c>
      <c r="Z235" s="122"/>
      <c r="AA235" s="127">
        <f>SUM(AA236:AA258)</f>
        <v>0</v>
      </c>
      <c r="AR235" s="128" t="s">
        <v>127</v>
      </c>
      <c r="AT235" s="129" t="s">
        <v>68</v>
      </c>
      <c r="AU235" s="129" t="s">
        <v>76</v>
      </c>
      <c r="AY235" s="128" t="s">
        <v>128</v>
      </c>
      <c r="BK235" s="130">
        <f>SUM(BK236:BK258)</f>
        <v>0</v>
      </c>
    </row>
    <row r="236" spans="2:65" s="1" customFormat="1" ht="38.25" customHeight="1">
      <c r="B236" s="131"/>
      <c r="C236" s="132" t="s">
        <v>470</v>
      </c>
      <c r="D236" s="132" t="s">
        <v>129</v>
      </c>
      <c r="E236" s="133" t="s">
        <v>471</v>
      </c>
      <c r="F236" s="295" t="s">
        <v>472</v>
      </c>
      <c r="G236" s="295"/>
      <c r="H236" s="295"/>
      <c r="I236" s="295"/>
      <c r="J236" s="134" t="s">
        <v>158</v>
      </c>
      <c r="K236" s="135">
        <v>5</v>
      </c>
      <c r="L236" s="296"/>
      <c r="M236" s="296"/>
      <c r="N236" s="296">
        <f t="shared" ref="N236:N258" si="70">ROUND(L236*K236,3)</f>
        <v>0</v>
      </c>
      <c r="O236" s="296"/>
      <c r="P236" s="296"/>
      <c r="Q236" s="296"/>
      <c r="R236" s="136"/>
      <c r="T236" s="137" t="s">
        <v>5</v>
      </c>
      <c r="U236" s="40" t="s">
        <v>36</v>
      </c>
      <c r="V236" s="138">
        <v>0</v>
      </c>
      <c r="W236" s="138">
        <f t="shared" ref="W236:W258" si="71">V236*K236</f>
        <v>0</v>
      </c>
      <c r="X236" s="138">
        <v>0</v>
      </c>
      <c r="Y236" s="138">
        <f t="shared" ref="Y236:Y258" si="72">X236*K236</f>
        <v>0</v>
      </c>
      <c r="Z236" s="138">
        <v>0</v>
      </c>
      <c r="AA236" s="139">
        <f t="shared" ref="AA236:AA258" si="73">Z236*K236</f>
        <v>0</v>
      </c>
      <c r="AR236" s="18" t="s">
        <v>133</v>
      </c>
      <c r="AT236" s="18" t="s">
        <v>129</v>
      </c>
      <c r="AU236" s="18" t="s">
        <v>127</v>
      </c>
      <c r="AY236" s="18" t="s">
        <v>128</v>
      </c>
      <c r="BE236" s="140">
        <f t="shared" ref="BE236:BE258" si="74">IF(U236="základná",N236,0)</f>
        <v>0</v>
      </c>
      <c r="BF236" s="140">
        <f t="shared" ref="BF236:BF258" si="75">IF(U236="znížená",N236,0)</f>
        <v>0</v>
      </c>
      <c r="BG236" s="140">
        <f t="shared" ref="BG236:BG258" si="76">IF(U236="zákl. prenesená",N236,0)</f>
        <v>0</v>
      </c>
      <c r="BH236" s="140">
        <f t="shared" ref="BH236:BH258" si="77">IF(U236="zníž. prenesená",N236,0)</f>
        <v>0</v>
      </c>
      <c r="BI236" s="140">
        <f t="shared" ref="BI236:BI258" si="78">IF(U236="nulová",N236,0)</f>
        <v>0</v>
      </c>
      <c r="BJ236" s="18" t="s">
        <v>127</v>
      </c>
      <c r="BK236" s="141">
        <f t="shared" ref="BK236:BK258" si="79">ROUND(L236*K236,3)</f>
        <v>0</v>
      </c>
      <c r="BL236" s="18" t="s">
        <v>133</v>
      </c>
      <c r="BM236" s="18" t="s">
        <v>473</v>
      </c>
    </row>
    <row r="237" spans="2:65" s="1" customFormat="1" ht="38.25" customHeight="1">
      <c r="B237" s="131"/>
      <c r="C237" s="132" t="s">
        <v>305</v>
      </c>
      <c r="D237" s="132" t="s">
        <v>129</v>
      </c>
      <c r="E237" s="133" t="s">
        <v>474</v>
      </c>
      <c r="F237" s="295" t="s">
        <v>475</v>
      </c>
      <c r="G237" s="295"/>
      <c r="H237" s="295"/>
      <c r="I237" s="295"/>
      <c r="J237" s="134" t="s">
        <v>158</v>
      </c>
      <c r="K237" s="135">
        <v>1</v>
      </c>
      <c r="L237" s="296"/>
      <c r="M237" s="296"/>
      <c r="N237" s="296">
        <f t="shared" si="70"/>
        <v>0</v>
      </c>
      <c r="O237" s="296"/>
      <c r="P237" s="296"/>
      <c r="Q237" s="296"/>
      <c r="R237" s="136"/>
      <c r="T237" s="137" t="s">
        <v>5</v>
      </c>
      <c r="U237" s="40" t="s">
        <v>36</v>
      </c>
      <c r="V237" s="138">
        <v>0</v>
      </c>
      <c r="W237" s="138">
        <f t="shared" si="71"/>
        <v>0</v>
      </c>
      <c r="X237" s="138">
        <v>0</v>
      </c>
      <c r="Y237" s="138">
        <f t="shared" si="72"/>
        <v>0</v>
      </c>
      <c r="Z237" s="138">
        <v>0</v>
      </c>
      <c r="AA237" s="139">
        <f t="shared" si="73"/>
        <v>0</v>
      </c>
      <c r="AR237" s="18" t="s">
        <v>133</v>
      </c>
      <c r="AT237" s="18" t="s">
        <v>129</v>
      </c>
      <c r="AU237" s="18" t="s">
        <v>127</v>
      </c>
      <c r="AY237" s="18" t="s">
        <v>128</v>
      </c>
      <c r="BE237" s="140">
        <f t="shared" si="74"/>
        <v>0</v>
      </c>
      <c r="BF237" s="140">
        <f t="shared" si="75"/>
        <v>0</v>
      </c>
      <c r="BG237" s="140">
        <f t="shared" si="76"/>
        <v>0</v>
      </c>
      <c r="BH237" s="140">
        <f t="shared" si="77"/>
        <v>0</v>
      </c>
      <c r="BI237" s="140">
        <f t="shared" si="78"/>
        <v>0</v>
      </c>
      <c r="BJ237" s="18" t="s">
        <v>127</v>
      </c>
      <c r="BK237" s="141">
        <f t="shared" si="79"/>
        <v>0</v>
      </c>
      <c r="BL237" s="18" t="s">
        <v>133</v>
      </c>
      <c r="BM237" s="18" t="s">
        <v>476</v>
      </c>
    </row>
    <row r="238" spans="2:65" s="1" customFormat="1" ht="38.25" customHeight="1">
      <c r="B238" s="131"/>
      <c r="C238" s="132" t="s">
        <v>477</v>
      </c>
      <c r="D238" s="132" t="s">
        <v>129</v>
      </c>
      <c r="E238" s="133" t="s">
        <v>478</v>
      </c>
      <c r="F238" s="295" t="s">
        <v>479</v>
      </c>
      <c r="G238" s="295"/>
      <c r="H238" s="295"/>
      <c r="I238" s="295"/>
      <c r="J238" s="134" t="s">
        <v>158</v>
      </c>
      <c r="K238" s="135">
        <v>4</v>
      </c>
      <c r="L238" s="296"/>
      <c r="M238" s="296"/>
      <c r="N238" s="296">
        <f t="shared" si="70"/>
        <v>0</v>
      </c>
      <c r="O238" s="296"/>
      <c r="P238" s="296"/>
      <c r="Q238" s="296"/>
      <c r="R238" s="136"/>
      <c r="T238" s="137" t="s">
        <v>5</v>
      </c>
      <c r="U238" s="40" t="s">
        <v>36</v>
      </c>
      <c r="V238" s="138">
        <v>0</v>
      </c>
      <c r="W238" s="138">
        <f t="shared" si="71"/>
        <v>0</v>
      </c>
      <c r="X238" s="138">
        <v>0</v>
      </c>
      <c r="Y238" s="138">
        <f t="shared" si="72"/>
        <v>0</v>
      </c>
      <c r="Z238" s="138">
        <v>0</v>
      </c>
      <c r="AA238" s="139">
        <f t="shared" si="73"/>
        <v>0</v>
      </c>
      <c r="AR238" s="18" t="s">
        <v>133</v>
      </c>
      <c r="AT238" s="18" t="s">
        <v>129</v>
      </c>
      <c r="AU238" s="18" t="s">
        <v>127</v>
      </c>
      <c r="AY238" s="18" t="s">
        <v>128</v>
      </c>
      <c r="BE238" s="140">
        <f t="shared" si="74"/>
        <v>0</v>
      </c>
      <c r="BF238" s="140">
        <f t="shared" si="75"/>
        <v>0</v>
      </c>
      <c r="BG238" s="140">
        <f t="shared" si="76"/>
        <v>0</v>
      </c>
      <c r="BH238" s="140">
        <f t="shared" si="77"/>
        <v>0</v>
      </c>
      <c r="BI238" s="140">
        <f t="shared" si="78"/>
        <v>0</v>
      </c>
      <c r="BJ238" s="18" t="s">
        <v>127</v>
      </c>
      <c r="BK238" s="141">
        <f t="shared" si="79"/>
        <v>0</v>
      </c>
      <c r="BL238" s="18" t="s">
        <v>133</v>
      </c>
      <c r="BM238" s="18" t="s">
        <v>480</v>
      </c>
    </row>
    <row r="239" spans="2:65" s="1" customFormat="1" ht="38.25" customHeight="1">
      <c r="B239" s="131"/>
      <c r="C239" s="132" t="s">
        <v>308</v>
      </c>
      <c r="D239" s="132" t="s">
        <v>129</v>
      </c>
      <c r="E239" s="133" t="s">
        <v>481</v>
      </c>
      <c r="F239" s="295" t="s">
        <v>482</v>
      </c>
      <c r="G239" s="295"/>
      <c r="H239" s="295"/>
      <c r="I239" s="295"/>
      <c r="J239" s="134" t="s">
        <v>158</v>
      </c>
      <c r="K239" s="135">
        <v>4</v>
      </c>
      <c r="L239" s="296"/>
      <c r="M239" s="296"/>
      <c r="N239" s="296">
        <f t="shared" si="70"/>
        <v>0</v>
      </c>
      <c r="O239" s="296"/>
      <c r="P239" s="296"/>
      <c r="Q239" s="296"/>
      <c r="R239" s="136"/>
      <c r="T239" s="137" t="s">
        <v>5</v>
      </c>
      <c r="U239" s="40" t="s">
        <v>36</v>
      </c>
      <c r="V239" s="138">
        <v>0</v>
      </c>
      <c r="W239" s="138">
        <f t="shared" si="71"/>
        <v>0</v>
      </c>
      <c r="X239" s="138">
        <v>0</v>
      </c>
      <c r="Y239" s="138">
        <f t="shared" si="72"/>
        <v>0</v>
      </c>
      <c r="Z239" s="138">
        <v>0</v>
      </c>
      <c r="AA239" s="139">
        <f t="shared" si="73"/>
        <v>0</v>
      </c>
      <c r="AR239" s="18" t="s">
        <v>133</v>
      </c>
      <c r="AT239" s="18" t="s">
        <v>129</v>
      </c>
      <c r="AU239" s="18" t="s">
        <v>127</v>
      </c>
      <c r="AY239" s="18" t="s">
        <v>128</v>
      </c>
      <c r="BE239" s="140">
        <f t="shared" si="74"/>
        <v>0</v>
      </c>
      <c r="BF239" s="140">
        <f t="shared" si="75"/>
        <v>0</v>
      </c>
      <c r="BG239" s="140">
        <f t="shared" si="76"/>
        <v>0</v>
      </c>
      <c r="BH239" s="140">
        <f t="shared" si="77"/>
        <v>0</v>
      </c>
      <c r="BI239" s="140">
        <f t="shared" si="78"/>
        <v>0</v>
      </c>
      <c r="BJ239" s="18" t="s">
        <v>127</v>
      </c>
      <c r="BK239" s="141">
        <f t="shared" si="79"/>
        <v>0</v>
      </c>
      <c r="BL239" s="18" t="s">
        <v>133</v>
      </c>
      <c r="BM239" s="18" t="s">
        <v>483</v>
      </c>
    </row>
    <row r="240" spans="2:65" s="1" customFormat="1" ht="25.5" customHeight="1">
      <c r="B240" s="131"/>
      <c r="C240" s="143" t="s">
        <v>484</v>
      </c>
      <c r="D240" s="143" t="s">
        <v>267</v>
      </c>
      <c r="E240" s="144" t="s">
        <v>485</v>
      </c>
      <c r="F240" s="307" t="s">
        <v>486</v>
      </c>
      <c r="G240" s="307"/>
      <c r="H240" s="307"/>
      <c r="I240" s="307"/>
      <c r="J240" s="145" t="s">
        <v>158</v>
      </c>
      <c r="K240" s="146">
        <v>4</v>
      </c>
      <c r="L240" s="308"/>
      <c r="M240" s="308"/>
      <c r="N240" s="308">
        <f t="shared" si="70"/>
        <v>0</v>
      </c>
      <c r="O240" s="296"/>
      <c r="P240" s="296"/>
      <c r="Q240" s="296"/>
      <c r="R240" s="136"/>
      <c r="T240" s="137" t="s">
        <v>5</v>
      </c>
      <c r="U240" s="40" t="s">
        <v>36</v>
      </c>
      <c r="V240" s="138">
        <v>0</v>
      </c>
      <c r="W240" s="138">
        <f t="shared" si="71"/>
        <v>0</v>
      </c>
      <c r="X240" s="138">
        <v>5.7419999999999999E-2</v>
      </c>
      <c r="Y240" s="138">
        <f t="shared" si="72"/>
        <v>0.22968</v>
      </c>
      <c r="Z240" s="138">
        <v>0</v>
      </c>
      <c r="AA240" s="139">
        <f t="shared" si="73"/>
        <v>0</v>
      </c>
      <c r="AR240" s="18" t="s">
        <v>187</v>
      </c>
      <c r="AT240" s="18" t="s">
        <v>267</v>
      </c>
      <c r="AU240" s="18" t="s">
        <v>127</v>
      </c>
      <c r="AY240" s="18" t="s">
        <v>128</v>
      </c>
      <c r="BE240" s="140">
        <f t="shared" si="74"/>
        <v>0</v>
      </c>
      <c r="BF240" s="140">
        <f t="shared" si="75"/>
        <v>0</v>
      </c>
      <c r="BG240" s="140">
        <f t="shared" si="76"/>
        <v>0</v>
      </c>
      <c r="BH240" s="140">
        <f t="shared" si="77"/>
        <v>0</v>
      </c>
      <c r="BI240" s="140">
        <f t="shared" si="78"/>
        <v>0</v>
      </c>
      <c r="BJ240" s="18" t="s">
        <v>127</v>
      </c>
      <c r="BK240" s="141">
        <f t="shared" si="79"/>
        <v>0</v>
      </c>
      <c r="BL240" s="18" t="s">
        <v>133</v>
      </c>
      <c r="BM240" s="18" t="s">
        <v>487</v>
      </c>
    </row>
    <row r="241" spans="2:65" s="1" customFormat="1" ht="38.25" customHeight="1">
      <c r="B241" s="131"/>
      <c r="C241" s="143" t="s">
        <v>312</v>
      </c>
      <c r="D241" s="143" t="s">
        <v>267</v>
      </c>
      <c r="E241" s="144" t="s">
        <v>488</v>
      </c>
      <c r="F241" s="307" t="s">
        <v>489</v>
      </c>
      <c r="G241" s="307"/>
      <c r="H241" s="307"/>
      <c r="I241" s="307"/>
      <c r="J241" s="145" t="s">
        <v>158</v>
      </c>
      <c r="K241" s="146">
        <v>4</v>
      </c>
      <c r="L241" s="308"/>
      <c r="M241" s="308"/>
      <c r="N241" s="308">
        <f t="shared" si="70"/>
        <v>0</v>
      </c>
      <c r="O241" s="296"/>
      <c r="P241" s="296"/>
      <c r="Q241" s="296"/>
      <c r="R241" s="136"/>
      <c r="T241" s="137" t="s">
        <v>5</v>
      </c>
      <c r="U241" s="40" t="s">
        <v>36</v>
      </c>
      <c r="V241" s="138">
        <v>0</v>
      </c>
      <c r="W241" s="138">
        <f t="shared" si="71"/>
        <v>0</v>
      </c>
      <c r="X241" s="138">
        <v>5.484E-2</v>
      </c>
      <c r="Y241" s="138">
        <f t="shared" si="72"/>
        <v>0.21936</v>
      </c>
      <c r="Z241" s="138">
        <v>0</v>
      </c>
      <c r="AA241" s="139">
        <f t="shared" si="73"/>
        <v>0</v>
      </c>
      <c r="AR241" s="18" t="s">
        <v>187</v>
      </c>
      <c r="AT241" s="18" t="s">
        <v>267</v>
      </c>
      <c r="AU241" s="18" t="s">
        <v>127</v>
      </c>
      <c r="AY241" s="18" t="s">
        <v>128</v>
      </c>
      <c r="BE241" s="140">
        <f t="shared" si="74"/>
        <v>0</v>
      </c>
      <c r="BF241" s="140">
        <f t="shared" si="75"/>
        <v>0</v>
      </c>
      <c r="BG241" s="140">
        <f t="shared" si="76"/>
        <v>0</v>
      </c>
      <c r="BH241" s="140">
        <f t="shared" si="77"/>
        <v>0</v>
      </c>
      <c r="BI241" s="140">
        <f t="shared" si="78"/>
        <v>0</v>
      </c>
      <c r="BJ241" s="18" t="s">
        <v>127</v>
      </c>
      <c r="BK241" s="141">
        <f t="shared" si="79"/>
        <v>0</v>
      </c>
      <c r="BL241" s="18" t="s">
        <v>133</v>
      </c>
      <c r="BM241" s="18" t="s">
        <v>490</v>
      </c>
    </row>
    <row r="242" spans="2:65" s="1" customFormat="1" ht="25.5" customHeight="1">
      <c r="B242" s="131"/>
      <c r="C242" s="143" t="s">
        <v>491</v>
      </c>
      <c r="D242" s="143" t="s">
        <v>267</v>
      </c>
      <c r="E242" s="144" t="s">
        <v>492</v>
      </c>
      <c r="F242" s="307" t="s">
        <v>493</v>
      </c>
      <c r="G242" s="307"/>
      <c r="H242" s="307"/>
      <c r="I242" s="307"/>
      <c r="J242" s="145" t="s">
        <v>158</v>
      </c>
      <c r="K242" s="146">
        <v>4</v>
      </c>
      <c r="L242" s="308"/>
      <c r="M242" s="308"/>
      <c r="N242" s="308">
        <f t="shared" si="70"/>
        <v>0</v>
      </c>
      <c r="O242" s="296"/>
      <c r="P242" s="296"/>
      <c r="Q242" s="296"/>
      <c r="R242" s="136"/>
      <c r="T242" s="137" t="s">
        <v>5</v>
      </c>
      <c r="U242" s="40" t="s">
        <v>36</v>
      </c>
      <c r="V242" s="138">
        <v>0</v>
      </c>
      <c r="W242" s="138">
        <f t="shared" si="71"/>
        <v>0</v>
      </c>
      <c r="X242" s="138">
        <v>2.2749999999999999E-2</v>
      </c>
      <c r="Y242" s="138">
        <f t="shared" si="72"/>
        <v>9.0999999999999998E-2</v>
      </c>
      <c r="Z242" s="138">
        <v>0</v>
      </c>
      <c r="AA242" s="139">
        <f t="shared" si="73"/>
        <v>0</v>
      </c>
      <c r="AR242" s="18" t="s">
        <v>187</v>
      </c>
      <c r="AT242" s="18" t="s">
        <v>267</v>
      </c>
      <c r="AU242" s="18" t="s">
        <v>127</v>
      </c>
      <c r="AY242" s="18" t="s">
        <v>128</v>
      </c>
      <c r="BE242" s="140">
        <f t="shared" si="74"/>
        <v>0</v>
      </c>
      <c r="BF242" s="140">
        <f t="shared" si="75"/>
        <v>0</v>
      </c>
      <c r="BG242" s="140">
        <f t="shared" si="76"/>
        <v>0</v>
      </c>
      <c r="BH242" s="140">
        <f t="shared" si="77"/>
        <v>0</v>
      </c>
      <c r="BI242" s="140">
        <f t="shared" si="78"/>
        <v>0</v>
      </c>
      <c r="BJ242" s="18" t="s">
        <v>127</v>
      </c>
      <c r="BK242" s="141">
        <f t="shared" si="79"/>
        <v>0</v>
      </c>
      <c r="BL242" s="18" t="s">
        <v>133</v>
      </c>
      <c r="BM242" s="18" t="s">
        <v>494</v>
      </c>
    </row>
    <row r="243" spans="2:65" s="1" customFormat="1" ht="25.5" customHeight="1">
      <c r="B243" s="131"/>
      <c r="C243" s="143" t="s">
        <v>315</v>
      </c>
      <c r="D243" s="143" t="s">
        <v>267</v>
      </c>
      <c r="E243" s="144" t="s">
        <v>495</v>
      </c>
      <c r="F243" s="307" t="s">
        <v>496</v>
      </c>
      <c r="G243" s="307"/>
      <c r="H243" s="307"/>
      <c r="I243" s="307"/>
      <c r="J243" s="145" t="s">
        <v>158</v>
      </c>
      <c r="K243" s="146">
        <v>1</v>
      </c>
      <c r="L243" s="308"/>
      <c r="M243" s="308"/>
      <c r="N243" s="308">
        <f t="shared" si="70"/>
        <v>0</v>
      </c>
      <c r="O243" s="296"/>
      <c r="P243" s="296"/>
      <c r="Q243" s="296"/>
      <c r="R243" s="136"/>
      <c r="T243" s="137" t="s">
        <v>5</v>
      </c>
      <c r="U243" s="40" t="s">
        <v>36</v>
      </c>
      <c r="V243" s="138">
        <v>0</v>
      </c>
      <c r="W243" s="138">
        <f t="shared" si="71"/>
        <v>0</v>
      </c>
      <c r="X243" s="138">
        <v>2.2749999999999999E-2</v>
      </c>
      <c r="Y243" s="138">
        <f t="shared" si="72"/>
        <v>2.2749999999999999E-2</v>
      </c>
      <c r="Z243" s="138">
        <v>0</v>
      </c>
      <c r="AA243" s="139">
        <f t="shared" si="73"/>
        <v>0</v>
      </c>
      <c r="AR243" s="18" t="s">
        <v>187</v>
      </c>
      <c r="AT243" s="18" t="s">
        <v>267</v>
      </c>
      <c r="AU243" s="18" t="s">
        <v>127</v>
      </c>
      <c r="AY243" s="18" t="s">
        <v>128</v>
      </c>
      <c r="BE243" s="140">
        <f t="shared" si="74"/>
        <v>0</v>
      </c>
      <c r="BF243" s="140">
        <f t="shared" si="75"/>
        <v>0</v>
      </c>
      <c r="BG243" s="140">
        <f t="shared" si="76"/>
        <v>0</v>
      </c>
      <c r="BH243" s="140">
        <f t="shared" si="77"/>
        <v>0</v>
      </c>
      <c r="BI243" s="140">
        <f t="shared" si="78"/>
        <v>0</v>
      </c>
      <c r="BJ243" s="18" t="s">
        <v>127</v>
      </c>
      <c r="BK243" s="141">
        <f t="shared" si="79"/>
        <v>0</v>
      </c>
      <c r="BL243" s="18" t="s">
        <v>133</v>
      </c>
      <c r="BM243" s="18" t="s">
        <v>497</v>
      </c>
    </row>
    <row r="244" spans="2:65" s="1" customFormat="1" ht="25.5" customHeight="1">
      <c r="B244" s="131"/>
      <c r="C244" s="143" t="s">
        <v>498</v>
      </c>
      <c r="D244" s="143" t="s">
        <v>267</v>
      </c>
      <c r="E244" s="144" t="s">
        <v>499</v>
      </c>
      <c r="F244" s="307" t="s">
        <v>500</v>
      </c>
      <c r="G244" s="307"/>
      <c r="H244" s="307"/>
      <c r="I244" s="307"/>
      <c r="J244" s="145" t="s">
        <v>158</v>
      </c>
      <c r="K244" s="146">
        <v>1</v>
      </c>
      <c r="L244" s="308"/>
      <c r="M244" s="308"/>
      <c r="N244" s="308">
        <f t="shared" si="70"/>
        <v>0</v>
      </c>
      <c r="O244" s="296"/>
      <c r="P244" s="296"/>
      <c r="Q244" s="296"/>
      <c r="R244" s="136"/>
      <c r="T244" s="137" t="s">
        <v>5</v>
      </c>
      <c r="U244" s="40" t="s">
        <v>36</v>
      </c>
      <c r="V244" s="138">
        <v>0</v>
      </c>
      <c r="W244" s="138">
        <f t="shared" si="71"/>
        <v>0</v>
      </c>
      <c r="X244" s="138">
        <v>2.751E-2</v>
      </c>
      <c r="Y244" s="138">
        <f t="shared" si="72"/>
        <v>2.751E-2</v>
      </c>
      <c r="Z244" s="138">
        <v>0</v>
      </c>
      <c r="AA244" s="139">
        <f t="shared" si="73"/>
        <v>0</v>
      </c>
      <c r="AR244" s="18" t="s">
        <v>187</v>
      </c>
      <c r="AT244" s="18" t="s">
        <v>267</v>
      </c>
      <c r="AU244" s="18" t="s">
        <v>127</v>
      </c>
      <c r="AY244" s="18" t="s">
        <v>128</v>
      </c>
      <c r="BE244" s="140">
        <f t="shared" si="74"/>
        <v>0</v>
      </c>
      <c r="BF244" s="140">
        <f t="shared" si="75"/>
        <v>0</v>
      </c>
      <c r="BG244" s="140">
        <f t="shared" si="76"/>
        <v>0</v>
      </c>
      <c r="BH244" s="140">
        <f t="shared" si="77"/>
        <v>0</v>
      </c>
      <c r="BI244" s="140">
        <f t="shared" si="78"/>
        <v>0</v>
      </c>
      <c r="BJ244" s="18" t="s">
        <v>127</v>
      </c>
      <c r="BK244" s="141">
        <f t="shared" si="79"/>
        <v>0</v>
      </c>
      <c r="BL244" s="18" t="s">
        <v>133</v>
      </c>
      <c r="BM244" s="18" t="s">
        <v>501</v>
      </c>
    </row>
    <row r="245" spans="2:65" s="1" customFormat="1" ht="38.25" customHeight="1">
      <c r="B245" s="131"/>
      <c r="C245" s="132" t="s">
        <v>319</v>
      </c>
      <c r="D245" s="132" t="s">
        <v>129</v>
      </c>
      <c r="E245" s="133" t="s">
        <v>502</v>
      </c>
      <c r="F245" s="295" t="s">
        <v>503</v>
      </c>
      <c r="G245" s="295"/>
      <c r="H245" s="295"/>
      <c r="I245" s="295"/>
      <c r="J245" s="134" t="s">
        <v>158</v>
      </c>
      <c r="K245" s="135">
        <v>1</v>
      </c>
      <c r="L245" s="296"/>
      <c r="M245" s="296"/>
      <c r="N245" s="296">
        <f t="shared" si="70"/>
        <v>0</v>
      </c>
      <c r="O245" s="296"/>
      <c r="P245" s="296"/>
      <c r="Q245" s="296"/>
      <c r="R245" s="136"/>
      <c r="T245" s="137" t="s">
        <v>5</v>
      </c>
      <c r="U245" s="40" t="s">
        <v>36</v>
      </c>
      <c r="V245" s="138">
        <v>0</v>
      </c>
      <c r="W245" s="138">
        <f t="shared" si="71"/>
        <v>0</v>
      </c>
      <c r="X245" s="138">
        <v>8.8000000000000003E-4</v>
      </c>
      <c r="Y245" s="138">
        <f t="shared" si="72"/>
        <v>8.8000000000000003E-4</v>
      </c>
      <c r="Z245" s="138">
        <v>0</v>
      </c>
      <c r="AA245" s="139">
        <f t="shared" si="73"/>
        <v>0</v>
      </c>
      <c r="AR245" s="18" t="s">
        <v>133</v>
      </c>
      <c r="AT245" s="18" t="s">
        <v>129</v>
      </c>
      <c r="AU245" s="18" t="s">
        <v>127</v>
      </c>
      <c r="AY245" s="18" t="s">
        <v>128</v>
      </c>
      <c r="BE245" s="140">
        <f t="shared" si="74"/>
        <v>0</v>
      </c>
      <c r="BF245" s="140">
        <f t="shared" si="75"/>
        <v>0</v>
      </c>
      <c r="BG245" s="140">
        <f t="shared" si="76"/>
        <v>0</v>
      </c>
      <c r="BH245" s="140">
        <f t="shared" si="77"/>
        <v>0</v>
      </c>
      <c r="BI245" s="140">
        <f t="shared" si="78"/>
        <v>0</v>
      </c>
      <c r="BJ245" s="18" t="s">
        <v>127</v>
      </c>
      <c r="BK245" s="141">
        <f t="shared" si="79"/>
        <v>0</v>
      </c>
      <c r="BL245" s="18" t="s">
        <v>133</v>
      </c>
      <c r="BM245" s="18" t="s">
        <v>504</v>
      </c>
    </row>
    <row r="246" spans="2:65" s="1" customFormat="1" ht="38.25" customHeight="1">
      <c r="B246" s="131"/>
      <c r="C246" s="143" t="s">
        <v>505</v>
      </c>
      <c r="D246" s="143" t="s">
        <v>267</v>
      </c>
      <c r="E246" s="144" t="s">
        <v>506</v>
      </c>
      <c r="F246" s="307" t="s">
        <v>507</v>
      </c>
      <c r="G246" s="307"/>
      <c r="H246" s="307"/>
      <c r="I246" s="307"/>
      <c r="J246" s="145" t="s">
        <v>158</v>
      </c>
      <c r="K246" s="146">
        <v>1</v>
      </c>
      <c r="L246" s="308"/>
      <c r="M246" s="308"/>
      <c r="N246" s="308">
        <f t="shared" si="70"/>
        <v>0</v>
      </c>
      <c r="O246" s="296"/>
      <c r="P246" s="296"/>
      <c r="Q246" s="296"/>
      <c r="R246" s="136"/>
      <c r="T246" s="137" t="s">
        <v>5</v>
      </c>
      <c r="U246" s="40" t="s">
        <v>36</v>
      </c>
      <c r="V246" s="138">
        <v>0</v>
      </c>
      <c r="W246" s="138">
        <f t="shared" si="71"/>
        <v>0</v>
      </c>
      <c r="X246" s="138">
        <v>0.14011000000000001</v>
      </c>
      <c r="Y246" s="138">
        <f t="shared" si="72"/>
        <v>0.14011000000000001</v>
      </c>
      <c r="Z246" s="138">
        <v>0</v>
      </c>
      <c r="AA246" s="139">
        <f t="shared" si="73"/>
        <v>0</v>
      </c>
      <c r="AR246" s="18" t="s">
        <v>187</v>
      </c>
      <c r="AT246" s="18" t="s">
        <v>267</v>
      </c>
      <c r="AU246" s="18" t="s">
        <v>127</v>
      </c>
      <c r="AY246" s="18" t="s">
        <v>128</v>
      </c>
      <c r="BE246" s="140">
        <f t="shared" si="74"/>
        <v>0</v>
      </c>
      <c r="BF246" s="140">
        <f t="shared" si="75"/>
        <v>0</v>
      </c>
      <c r="BG246" s="140">
        <f t="shared" si="76"/>
        <v>0</v>
      </c>
      <c r="BH246" s="140">
        <f t="shared" si="77"/>
        <v>0</v>
      </c>
      <c r="BI246" s="140">
        <f t="shared" si="78"/>
        <v>0</v>
      </c>
      <c r="BJ246" s="18" t="s">
        <v>127</v>
      </c>
      <c r="BK246" s="141">
        <f t="shared" si="79"/>
        <v>0</v>
      </c>
      <c r="BL246" s="18" t="s">
        <v>133</v>
      </c>
      <c r="BM246" s="18" t="s">
        <v>508</v>
      </c>
    </row>
    <row r="247" spans="2:65" s="1" customFormat="1" ht="38.25" customHeight="1">
      <c r="B247" s="131"/>
      <c r="C247" s="143" t="s">
        <v>322</v>
      </c>
      <c r="D247" s="143" t="s">
        <v>267</v>
      </c>
      <c r="E247" s="144" t="s">
        <v>509</v>
      </c>
      <c r="F247" s="307" t="s">
        <v>510</v>
      </c>
      <c r="G247" s="307"/>
      <c r="H247" s="307"/>
      <c r="I247" s="307"/>
      <c r="J247" s="145" t="s">
        <v>158</v>
      </c>
      <c r="K247" s="146">
        <v>2</v>
      </c>
      <c r="L247" s="308"/>
      <c r="M247" s="308"/>
      <c r="N247" s="308">
        <f t="shared" si="70"/>
        <v>0</v>
      </c>
      <c r="O247" s="296"/>
      <c r="P247" s="296"/>
      <c r="Q247" s="296"/>
      <c r="R247" s="136"/>
      <c r="T247" s="137" t="s">
        <v>5</v>
      </c>
      <c r="U247" s="40" t="s">
        <v>36</v>
      </c>
      <c r="V247" s="138">
        <v>0</v>
      </c>
      <c r="W247" s="138">
        <f t="shared" si="71"/>
        <v>0</v>
      </c>
      <c r="X247" s="138">
        <v>0.14011000000000001</v>
      </c>
      <c r="Y247" s="138">
        <f t="shared" si="72"/>
        <v>0.28022000000000002</v>
      </c>
      <c r="Z247" s="138">
        <v>0</v>
      </c>
      <c r="AA247" s="139">
        <f t="shared" si="73"/>
        <v>0</v>
      </c>
      <c r="AR247" s="18" t="s">
        <v>187</v>
      </c>
      <c r="AT247" s="18" t="s">
        <v>267</v>
      </c>
      <c r="AU247" s="18" t="s">
        <v>127</v>
      </c>
      <c r="AY247" s="18" t="s">
        <v>128</v>
      </c>
      <c r="BE247" s="140">
        <f t="shared" si="74"/>
        <v>0</v>
      </c>
      <c r="BF247" s="140">
        <f t="shared" si="75"/>
        <v>0</v>
      </c>
      <c r="BG247" s="140">
        <f t="shared" si="76"/>
        <v>0</v>
      </c>
      <c r="BH247" s="140">
        <f t="shared" si="77"/>
        <v>0</v>
      </c>
      <c r="BI247" s="140">
        <f t="shared" si="78"/>
        <v>0</v>
      </c>
      <c r="BJ247" s="18" t="s">
        <v>127</v>
      </c>
      <c r="BK247" s="141">
        <f t="shared" si="79"/>
        <v>0</v>
      </c>
      <c r="BL247" s="18" t="s">
        <v>133</v>
      </c>
      <c r="BM247" s="18" t="s">
        <v>511</v>
      </c>
    </row>
    <row r="248" spans="2:65" s="1" customFormat="1" ht="38.25" customHeight="1">
      <c r="B248" s="131"/>
      <c r="C248" s="132" t="s">
        <v>512</v>
      </c>
      <c r="D248" s="132" t="s">
        <v>129</v>
      </c>
      <c r="E248" s="133" t="s">
        <v>513</v>
      </c>
      <c r="F248" s="295" t="s">
        <v>514</v>
      </c>
      <c r="G248" s="295"/>
      <c r="H248" s="295"/>
      <c r="I248" s="295"/>
      <c r="J248" s="134" t="s">
        <v>158</v>
      </c>
      <c r="K248" s="135">
        <v>2</v>
      </c>
      <c r="L248" s="296"/>
      <c r="M248" s="296"/>
      <c r="N248" s="296">
        <f t="shared" si="70"/>
        <v>0</v>
      </c>
      <c r="O248" s="296"/>
      <c r="P248" s="296"/>
      <c r="Q248" s="296"/>
      <c r="R248" s="136"/>
      <c r="T248" s="137" t="s">
        <v>5</v>
      </c>
      <c r="U248" s="40" t="s">
        <v>36</v>
      </c>
      <c r="V248" s="138">
        <v>0</v>
      </c>
      <c r="W248" s="138">
        <f t="shared" si="71"/>
        <v>0</v>
      </c>
      <c r="X248" s="138">
        <v>8.8000000000000003E-4</v>
      </c>
      <c r="Y248" s="138">
        <f t="shared" si="72"/>
        <v>1.7600000000000001E-3</v>
      </c>
      <c r="Z248" s="138">
        <v>0</v>
      </c>
      <c r="AA248" s="139">
        <f t="shared" si="73"/>
        <v>0</v>
      </c>
      <c r="AR248" s="18" t="s">
        <v>133</v>
      </c>
      <c r="AT248" s="18" t="s">
        <v>129</v>
      </c>
      <c r="AU248" s="18" t="s">
        <v>127</v>
      </c>
      <c r="AY248" s="18" t="s">
        <v>128</v>
      </c>
      <c r="BE248" s="140">
        <f t="shared" si="74"/>
        <v>0</v>
      </c>
      <c r="BF248" s="140">
        <f t="shared" si="75"/>
        <v>0</v>
      </c>
      <c r="BG248" s="140">
        <f t="shared" si="76"/>
        <v>0</v>
      </c>
      <c r="BH248" s="140">
        <f t="shared" si="77"/>
        <v>0</v>
      </c>
      <c r="BI248" s="140">
        <f t="shared" si="78"/>
        <v>0</v>
      </c>
      <c r="BJ248" s="18" t="s">
        <v>127</v>
      </c>
      <c r="BK248" s="141">
        <f t="shared" si="79"/>
        <v>0</v>
      </c>
      <c r="BL248" s="18" t="s">
        <v>133</v>
      </c>
      <c r="BM248" s="18" t="s">
        <v>515</v>
      </c>
    </row>
    <row r="249" spans="2:65" s="1" customFormat="1" ht="38.25" customHeight="1">
      <c r="B249" s="131"/>
      <c r="C249" s="132" t="s">
        <v>326</v>
      </c>
      <c r="D249" s="132" t="s">
        <v>129</v>
      </c>
      <c r="E249" s="133" t="s">
        <v>516</v>
      </c>
      <c r="F249" s="295" t="s">
        <v>517</v>
      </c>
      <c r="G249" s="295"/>
      <c r="H249" s="295"/>
      <c r="I249" s="295"/>
      <c r="J249" s="134" t="s">
        <v>158</v>
      </c>
      <c r="K249" s="135">
        <v>2</v>
      </c>
      <c r="L249" s="296"/>
      <c r="M249" s="296"/>
      <c r="N249" s="296">
        <f t="shared" si="70"/>
        <v>0</v>
      </c>
      <c r="O249" s="296"/>
      <c r="P249" s="296"/>
      <c r="Q249" s="296"/>
      <c r="R249" s="136"/>
      <c r="T249" s="137" t="s">
        <v>5</v>
      </c>
      <c r="U249" s="40" t="s">
        <v>36</v>
      </c>
      <c r="V249" s="138">
        <v>0</v>
      </c>
      <c r="W249" s="138">
        <f t="shared" si="71"/>
        <v>0</v>
      </c>
      <c r="X249" s="138">
        <v>6.4000000000000005E-4</v>
      </c>
      <c r="Y249" s="138">
        <f t="shared" si="72"/>
        <v>1.2800000000000001E-3</v>
      </c>
      <c r="Z249" s="138">
        <v>0</v>
      </c>
      <c r="AA249" s="139">
        <f t="shared" si="73"/>
        <v>0</v>
      </c>
      <c r="AR249" s="18" t="s">
        <v>133</v>
      </c>
      <c r="AT249" s="18" t="s">
        <v>129</v>
      </c>
      <c r="AU249" s="18" t="s">
        <v>127</v>
      </c>
      <c r="AY249" s="18" t="s">
        <v>128</v>
      </c>
      <c r="BE249" s="140">
        <f t="shared" si="74"/>
        <v>0</v>
      </c>
      <c r="BF249" s="140">
        <f t="shared" si="75"/>
        <v>0</v>
      </c>
      <c r="BG249" s="140">
        <f t="shared" si="76"/>
        <v>0</v>
      </c>
      <c r="BH249" s="140">
        <f t="shared" si="77"/>
        <v>0</v>
      </c>
      <c r="BI249" s="140">
        <f t="shared" si="78"/>
        <v>0</v>
      </c>
      <c r="BJ249" s="18" t="s">
        <v>127</v>
      </c>
      <c r="BK249" s="141">
        <f t="shared" si="79"/>
        <v>0</v>
      </c>
      <c r="BL249" s="18" t="s">
        <v>133</v>
      </c>
      <c r="BM249" s="18" t="s">
        <v>518</v>
      </c>
    </row>
    <row r="250" spans="2:65" s="1" customFormat="1" ht="38.25" customHeight="1">
      <c r="B250" s="131"/>
      <c r="C250" s="132" t="s">
        <v>519</v>
      </c>
      <c r="D250" s="132" t="s">
        <v>129</v>
      </c>
      <c r="E250" s="133" t="s">
        <v>520</v>
      </c>
      <c r="F250" s="295" t="s">
        <v>521</v>
      </c>
      <c r="G250" s="295"/>
      <c r="H250" s="295"/>
      <c r="I250" s="295"/>
      <c r="J250" s="134" t="s">
        <v>158</v>
      </c>
      <c r="K250" s="135">
        <v>2</v>
      </c>
      <c r="L250" s="296"/>
      <c r="M250" s="296"/>
      <c r="N250" s="296">
        <f t="shared" si="70"/>
        <v>0</v>
      </c>
      <c r="O250" s="296"/>
      <c r="P250" s="296"/>
      <c r="Q250" s="296"/>
      <c r="R250" s="136"/>
      <c r="T250" s="137" t="s">
        <v>5</v>
      </c>
      <c r="U250" s="40" t="s">
        <v>36</v>
      </c>
      <c r="V250" s="138">
        <v>0</v>
      </c>
      <c r="W250" s="138">
        <f t="shared" si="71"/>
        <v>0</v>
      </c>
      <c r="X250" s="138">
        <v>6.4000000000000005E-4</v>
      </c>
      <c r="Y250" s="138">
        <f t="shared" si="72"/>
        <v>1.2800000000000001E-3</v>
      </c>
      <c r="Z250" s="138">
        <v>0</v>
      </c>
      <c r="AA250" s="139">
        <f t="shared" si="73"/>
        <v>0</v>
      </c>
      <c r="AR250" s="18" t="s">
        <v>133</v>
      </c>
      <c r="AT250" s="18" t="s">
        <v>129</v>
      </c>
      <c r="AU250" s="18" t="s">
        <v>127</v>
      </c>
      <c r="AY250" s="18" t="s">
        <v>128</v>
      </c>
      <c r="BE250" s="140">
        <f t="shared" si="74"/>
        <v>0</v>
      </c>
      <c r="BF250" s="140">
        <f t="shared" si="75"/>
        <v>0</v>
      </c>
      <c r="BG250" s="140">
        <f t="shared" si="76"/>
        <v>0</v>
      </c>
      <c r="BH250" s="140">
        <f t="shared" si="77"/>
        <v>0</v>
      </c>
      <c r="BI250" s="140">
        <f t="shared" si="78"/>
        <v>0</v>
      </c>
      <c r="BJ250" s="18" t="s">
        <v>127</v>
      </c>
      <c r="BK250" s="141">
        <f t="shared" si="79"/>
        <v>0</v>
      </c>
      <c r="BL250" s="18" t="s">
        <v>133</v>
      </c>
      <c r="BM250" s="18" t="s">
        <v>522</v>
      </c>
    </row>
    <row r="251" spans="2:65" s="1" customFormat="1" ht="38.25" customHeight="1">
      <c r="B251" s="131"/>
      <c r="C251" s="132" t="s">
        <v>329</v>
      </c>
      <c r="D251" s="132" t="s">
        <v>129</v>
      </c>
      <c r="E251" s="133" t="s">
        <v>523</v>
      </c>
      <c r="F251" s="295" t="s">
        <v>524</v>
      </c>
      <c r="G251" s="295"/>
      <c r="H251" s="295"/>
      <c r="I251" s="295"/>
      <c r="J251" s="134" t="s">
        <v>158</v>
      </c>
      <c r="K251" s="135">
        <v>1</v>
      </c>
      <c r="L251" s="296"/>
      <c r="M251" s="296"/>
      <c r="N251" s="296">
        <f t="shared" si="70"/>
        <v>0</v>
      </c>
      <c r="O251" s="296"/>
      <c r="P251" s="296"/>
      <c r="Q251" s="296"/>
      <c r="R251" s="136"/>
      <c r="T251" s="137" t="s">
        <v>5</v>
      </c>
      <c r="U251" s="40" t="s">
        <v>36</v>
      </c>
      <c r="V251" s="138">
        <v>0</v>
      </c>
      <c r="W251" s="138">
        <f t="shared" si="71"/>
        <v>0</v>
      </c>
      <c r="X251" s="138">
        <v>8.4999999999999995E-4</v>
      </c>
      <c r="Y251" s="138">
        <f t="shared" si="72"/>
        <v>8.4999999999999995E-4</v>
      </c>
      <c r="Z251" s="138">
        <v>0</v>
      </c>
      <c r="AA251" s="139">
        <f t="shared" si="73"/>
        <v>0</v>
      </c>
      <c r="AR251" s="18" t="s">
        <v>133</v>
      </c>
      <c r="AT251" s="18" t="s">
        <v>129</v>
      </c>
      <c r="AU251" s="18" t="s">
        <v>127</v>
      </c>
      <c r="AY251" s="18" t="s">
        <v>128</v>
      </c>
      <c r="BE251" s="140">
        <f t="shared" si="74"/>
        <v>0</v>
      </c>
      <c r="BF251" s="140">
        <f t="shared" si="75"/>
        <v>0</v>
      </c>
      <c r="BG251" s="140">
        <f t="shared" si="76"/>
        <v>0</v>
      </c>
      <c r="BH251" s="140">
        <f t="shared" si="77"/>
        <v>0</v>
      </c>
      <c r="BI251" s="140">
        <f t="shared" si="78"/>
        <v>0</v>
      </c>
      <c r="BJ251" s="18" t="s">
        <v>127</v>
      </c>
      <c r="BK251" s="141">
        <f t="shared" si="79"/>
        <v>0</v>
      </c>
      <c r="BL251" s="18" t="s">
        <v>133</v>
      </c>
      <c r="BM251" s="18" t="s">
        <v>525</v>
      </c>
    </row>
    <row r="252" spans="2:65" s="1" customFormat="1" ht="25.5" customHeight="1">
      <c r="B252" s="131"/>
      <c r="C252" s="143" t="s">
        <v>526</v>
      </c>
      <c r="D252" s="143" t="s">
        <v>267</v>
      </c>
      <c r="E252" s="144" t="s">
        <v>527</v>
      </c>
      <c r="F252" s="307" t="s">
        <v>528</v>
      </c>
      <c r="G252" s="307"/>
      <c r="H252" s="307"/>
      <c r="I252" s="307"/>
      <c r="J252" s="145" t="s">
        <v>158</v>
      </c>
      <c r="K252" s="146">
        <v>2</v>
      </c>
      <c r="L252" s="308"/>
      <c r="M252" s="308"/>
      <c r="N252" s="308">
        <f t="shared" si="70"/>
        <v>0</v>
      </c>
      <c r="O252" s="296"/>
      <c r="P252" s="296"/>
      <c r="Q252" s="296"/>
      <c r="R252" s="136"/>
      <c r="T252" s="137" t="s">
        <v>5</v>
      </c>
      <c r="U252" s="40" t="s">
        <v>36</v>
      </c>
      <c r="V252" s="138">
        <v>0</v>
      </c>
      <c r="W252" s="138">
        <f t="shared" si="71"/>
        <v>0</v>
      </c>
      <c r="X252" s="138">
        <v>4.9419999999999999E-2</v>
      </c>
      <c r="Y252" s="138">
        <f t="shared" si="72"/>
        <v>9.8839999999999997E-2</v>
      </c>
      <c r="Z252" s="138">
        <v>0</v>
      </c>
      <c r="AA252" s="139">
        <f t="shared" si="73"/>
        <v>0</v>
      </c>
      <c r="AR252" s="18" t="s">
        <v>187</v>
      </c>
      <c r="AT252" s="18" t="s">
        <v>267</v>
      </c>
      <c r="AU252" s="18" t="s">
        <v>127</v>
      </c>
      <c r="AY252" s="18" t="s">
        <v>128</v>
      </c>
      <c r="BE252" s="140">
        <f t="shared" si="74"/>
        <v>0</v>
      </c>
      <c r="BF252" s="140">
        <f t="shared" si="75"/>
        <v>0</v>
      </c>
      <c r="BG252" s="140">
        <f t="shared" si="76"/>
        <v>0</v>
      </c>
      <c r="BH252" s="140">
        <f t="shared" si="77"/>
        <v>0</v>
      </c>
      <c r="BI252" s="140">
        <f t="shared" si="78"/>
        <v>0</v>
      </c>
      <c r="BJ252" s="18" t="s">
        <v>127</v>
      </c>
      <c r="BK252" s="141">
        <f t="shared" si="79"/>
        <v>0</v>
      </c>
      <c r="BL252" s="18" t="s">
        <v>133</v>
      </c>
      <c r="BM252" s="18" t="s">
        <v>529</v>
      </c>
    </row>
    <row r="253" spans="2:65" s="1" customFormat="1" ht="25.5" customHeight="1">
      <c r="B253" s="131"/>
      <c r="C253" s="143" t="s">
        <v>333</v>
      </c>
      <c r="D253" s="143" t="s">
        <v>267</v>
      </c>
      <c r="E253" s="144" t="s">
        <v>530</v>
      </c>
      <c r="F253" s="307" t="s">
        <v>531</v>
      </c>
      <c r="G253" s="307"/>
      <c r="H253" s="307"/>
      <c r="I253" s="307"/>
      <c r="J253" s="145" t="s">
        <v>158</v>
      </c>
      <c r="K253" s="146">
        <v>2</v>
      </c>
      <c r="L253" s="308"/>
      <c r="M253" s="308"/>
      <c r="N253" s="308">
        <f t="shared" si="70"/>
        <v>0</v>
      </c>
      <c r="O253" s="296"/>
      <c r="P253" s="296"/>
      <c r="Q253" s="296"/>
      <c r="R253" s="136"/>
      <c r="T253" s="137" t="s">
        <v>5</v>
      </c>
      <c r="U253" s="40" t="s">
        <v>36</v>
      </c>
      <c r="V253" s="138">
        <v>0</v>
      </c>
      <c r="W253" s="138">
        <f t="shared" si="71"/>
        <v>0</v>
      </c>
      <c r="X253" s="138">
        <v>4.9419999999999999E-2</v>
      </c>
      <c r="Y253" s="138">
        <f t="shared" si="72"/>
        <v>9.8839999999999997E-2</v>
      </c>
      <c r="Z253" s="138">
        <v>0</v>
      </c>
      <c r="AA253" s="139">
        <f t="shared" si="73"/>
        <v>0</v>
      </c>
      <c r="AR253" s="18" t="s">
        <v>187</v>
      </c>
      <c r="AT253" s="18" t="s">
        <v>267</v>
      </c>
      <c r="AU253" s="18" t="s">
        <v>127</v>
      </c>
      <c r="AY253" s="18" t="s">
        <v>128</v>
      </c>
      <c r="BE253" s="140">
        <f t="shared" si="74"/>
        <v>0</v>
      </c>
      <c r="BF253" s="140">
        <f t="shared" si="75"/>
        <v>0</v>
      </c>
      <c r="BG253" s="140">
        <f t="shared" si="76"/>
        <v>0</v>
      </c>
      <c r="BH253" s="140">
        <f t="shared" si="77"/>
        <v>0</v>
      </c>
      <c r="BI253" s="140">
        <f t="shared" si="78"/>
        <v>0</v>
      </c>
      <c r="BJ253" s="18" t="s">
        <v>127</v>
      </c>
      <c r="BK253" s="141">
        <f t="shared" si="79"/>
        <v>0</v>
      </c>
      <c r="BL253" s="18" t="s">
        <v>133</v>
      </c>
      <c r="BM253" s="18" t="s">
        <v>532</v>
      </c>
    </row>
    <row r="254" spans="2:65" s="1" customFormat="1" ht="25.5" customHeight="1">
      <c r="B254" s="131"/>
      <c r="C254" s="143" t="s">
        <v>533</v>
      </c>
      <c r="D254" s="143" t="s">
        <v>267</v>
      </c>
      <c r="E254" s="144" t="s">
        <v>534</v>
      </c>
      <c r="F254" s="307" t="s">
        <v>535</v>
      </c>
      <c r="G254" s="307"/>
      <c r="H254" s="307"/>
      <c r="I254" s="307"/>
      <c r="J254" s="145" t="s">
        <v>158</v>
      </c>
      <c r="K254" s="146">
        <v>1</v>
      </c>
      <c r="L254" s="308"/>
      <c r="M254" s="308"/>
      <c r="N254" s="308">
        <f t="shared" si="70"/>
        <v>0</v>
      </c>
      <c r="O254" s="296"/>
      <c r="P254" s="296"/>
      <c r="Q254" s="296"/>
      <c r="R254" s="136"/>
      <c r="T254" s="137" t="s">
        <v>5</v>
      </c>
      <c r="U254" s="40" t="s">
        <v>36</v>
      </c>
      <c r="V254" s="138">
        <v>0</v>
      </c>
      <c r="W254" s="138">
        <f t="shared" si="71"/>
        <v>0</v>
      </c>
      <c r="X254" s="138">
        <v>4.9419999999999999E-2</v>
      </c>
      <c r="Y254" s="138">
        <f t="shared" si="72"/>
        <v>4.9419999999999999E-2</v>
      </c>
      <c r="Z254" s="138">
        <v>0</v>
      </c>
      <c r="AA254" s="139">
        <f t="shared" si="73"/>
        <v>0</v>
      </c>
      <c r="AR254" s="18" t="s">
        <v>187</v>
      </c>
      <c r="AT254" s="18" t="s">
        <v>267</v>
      </c>
      <c r="AU254" s="18" t="s">
        <v>127</v>
      </c>
      <c r="AY254" s="18" t="s">
        <v>128</v>
      </c>
      <c r="BE254" s="140">
        <f t="shared" si="74"/>
        <v>0</v>
      </c>
      <c r="BF254" s="140">
        <f t="shared" si="75"/>
        <v>0</v>
      </c>
      <c r="BG254" s="140">
        <f t="shared" si="76"/>
        <v>0</v>
      </c>
      <c r="BH254" s="140">
        <f t="shared" si="77"/>
        <v>0</v>
      </c>
      <c r="BI254" s="140">
        <f t="shared" si="78"/>
        <v>0</v>
      </c>
      <c r="BJ254" s="18" t="s">
        <v>127</v>
      </c>
      <c r="BK254" s="141">
        <f t="shared" si="79"/>
        <v>0</v>
      </c>
      <c r="BL254" s="18" t="s">
        <v>133</v>
      </c>
      <c r="BM254" s="18" t="s">
        <v>536</v>
      </c>
    </row>
    <row r="255" spans="2:65" s="1" customFormat="1" ht="51" customHeight="1">
      <c r="B255" s="131"/>
      <c r="C255" s="132" t="s">
        <v>336</v>
      </c>
      <c r="D255" s="132" t="s">
        <v>129</v>
      </c>
      <c r="E255" s="133" t="s">
        <v>537</v>
      </c>
      <c r="F255" s="295" t="s">
        <v>538</v>
      </c>
      <c r="G255" s="295"/>
      <c r="H255" s="295"/>
      <c r="I255" s="295"/>
      <c r="J255" s="134" t="s">
        <v>140</v>
      </c>
      <c r="K255" s="135">
        <v>111.1</v>
      </c>
      <c r="L255" s="296"/>
      <c r="M255" s="296"/>
      <c r="N255" s="296">
        <f t="shared" si="70"/>
        <v>0</v>
      </c>
      <c r="O255" s="296"/>
      <c r="P255" s="296"/>
      <c r="Q255" s="296"/>
      <c r="R255" s="136"/>
      <c r="T255" s="137" t="s">
        <v>5</v>
      </c>
      <c r="U255" s="40" t="s">
        <v>36</v>
      </c>
      <c r="V255" s="138">
        <v>0</v>
      </c>
      <c r="W255" s="138">
        <f t="shared" si="71"/>
        <v>0</v>
      </c>
      <c r="X255" s="138">
        <v>0</v>
      </c>
      <c r="Y255" s="138">
        <f t="shared" si="72"/>
        <v>0</v>
      </c>
      <c r="Z255" s="138">
        <v>0</v>
      </c>
      <c r="AA255" s="139">
        <f t="shared" si="73"/>
        <v>0</v>
      </c>
      <c r="AR255" s="18" t="s">
        <v>133</v>
      </c>
      <c r="AT255" s="18" t="s">
        <v>129</v>
      </c>
      <c r="AU255" s="18" t="s">
        <v>127</v>
      </c>
      <c r="AY255" s="18" t="s">
        <v>128</v>
      </c>
      <c r="BE255" s="140">
        <f t="shared" si="74"/>
        <v>0</v>
      </c>
      <c r="BF255" s="140">
        <f t="shared" si="75"/>
        <v>0</v>
      </c>
      <c r="BG255" s="140">
        <f t="shared" si="76"/>
        <v>0</v>
      </c>
      <c r="BH255" s="140">
        <f t="shared" si="77"/>
        <v>0</v>
      </c>
      <c r="BI255" s="140">
        <f t="shared" si="78"/>
        <v>0</v>
      </c>
      <c r="BJ255" s="18" t="s">
        <v>127</v>
      </c>
      <c r="BK255" s="141">
        <f t="shared" si="79"/>
        <v>0</v>
      </c>
      <c r="BL255" s="18" t="s">
        <v>133</v>
      </c>
      <c r="BM255" s="18" t="s">
        <v>539</v>
      </c>
    </row>
    <row r="256" spans="2:65" s="1" customFormat="1" ht="38.25" customHeight="1">
      <c r="B256" s="131"/>
      <c r="C256" s="132" t="s">
        <v>540</v>
      </c>
      <c r="D256" s="132" t="s">
        <v>129</v>
      </c>
      <c r="E256" s="133" t="s">
        <v>541</v>
      </c>
      <c r="F256" s="295" t="s">
        <v>542</v>
      </c>
      <c r="G256" s="295"/>
      <c r="H256" s="295"/>
      <c r="I256" s="295"/>
      <c r="J256" s="134" t="s">
        <v>140</v>
      </c>
      <c r="K256" s="135">
        <v>20.9</v>
      </c>
      <c r="L256" s="296"/>
      <c r="M256" s="296"/>
      <c r="N256" s="296">
        <f t="shared" si="70"/>
        <v>0</v>
      </c>
      <c r="O256" s="296"/>
      <c r="P256" s="296"/>
      <c r="Q256" s="296"/>
      <c r="R256" s="136"/>
      <c r="T256" s="137" t="s">
        <v>5</v>
      </c>
      <c r="U256" s="40" t="s">
        <v>36</v>
      </c>
      <c r="V256" s="138">
        <v>0</v>
      </c>
      <c r="W256" s="138">
        <f t="shared" si="71"/>
        <v>0</v>
      </c>
      <c r="X256" s="138">
        <v>0</v>
      </c>
      <c r="Y256" s="138">
        <f t="shared" si="72"/>
        <v>0</v>
      </c>
      <c r="Z256" s="138">
        <v>0</v>
      </c>
      <c r="AA256" s="139">
        <f t="shared" si="73"/>
        <v>0</v>
      </c>
      <c r="AR256" s="18" t="s">
        <v>133</v>
      </c>
      <c r="AT256" s="18" t="s">
        <v>129</v>
      </c>
      <c r="AU256" s="18" t="s">
        <v>127</v>
      </c>
      <c r="AY256" s="18" t="s">
        <v>128</v>
      </c>
      <c r="BE256" s="140">
        <f t="shared" si="74"/>
        <v>0</v>
      </c>
      <c r="BF256" s="140">
        <f t="shared" si="75"/>
        <v>0</v>
      </c>
      <c r="BG256" s="140">
        <f t="shared" si="76"/>
        <v>0</v>
      </c>
      <c r="BH256" s="140">
        <f t="shared" si="77"/>
        <v>0</v>
      </c>
      <c r="BI256" s="140">
        <f t="shared" si="78"/>
        <v>0</v>
      </c>
      <c r="BJ256" s="18" t="s">
        <v>127</v>
      </c>
      <c r="BK256" s="141">
        <f t="shared" si="79"/>
        <v>0</v>
      </c>
      <c r="BL256" s="18" t="s">
        <v>133</v>
      </c>
      <c r="BM256" s="18" t="s">
        <v>543</v>
      </c>
    </row>
    <row r="257" spans="2:65" s="1" customFormat="1" ht="38.25" customHeight="1">
      <c r="B257" s="131"/>
      <c r="C257" s="132" t="s">
        <v>340</v>
      </c>
      <c r="D257" s="132" t="s">
        <v>129</v>
      </c>
      <c r="E257" s="133" t="s">
        <v>544</v>
      </c>
      <c r="F257" s="295" t="s">
        <v>545</v>
      </c>
      <c r="G257" s="295"/>
      <c r="H257" s="295"/>
      <c r="I257" s="295"/>
      <c r="J257" s="134" t="s">
        <v>140</v>
      </c>
      <c r="K257" s="135">
        <v>89.21</v>
      </c>
      <c r="L257" s="296"/>
      <c r="M257" s="296"/>
      <c r="N257" s="296">
        <f t="shared" si="70"/>
        <v>0</v>
      </c>
      <c r="O257" s="296"/>
      <c r="P257" s="296"/>
      <c r="Q257" s="296"/>
      <c r="R257" s="136"/>
      <c r="T257" s="137" t="s">
        <v>5</v>
      </c>
      <c r="U257" s="40" t="s">
        <v>36</v>
      </c>
      <c r="V257" s="138">
        <v>0</v>
      </c>
      <c r="W257" s="138">
        <f t="shared" si="71"/>
        <v>0</v>
      </c>
      <c r="X257" s="138">
        <v>0</v>
      </c>
      <c r="Y257" s="138">
        <f t="shared" si="72"/>
        <v>0</v>
      </c>
      <c r="Z257" s="138">
        <v>0</v>
      </c>
      <c r="AA257" s="139">
        <f t="shared" si="73"/>
        <v>0</v>
      </c>
      <c r="AR257" s="18" t="s">
        <v>133</v>
      </c>
      <c r="AT257" s="18" t="s">
        <v>129</v>
      </c>
      <c r="AU257" s="18" t="s">
        <v>127</v>
      </c>
      <c r="AY257" s="18" t="s">
        <v>128</v>
      </c>
      <c r="BE257" s="140">
        <f t="shared" si="74"/>
        <v>0</v>
      </c>
      <c r="BF257" s="140">
        <f t="shared" si="75"/>
        <v>0</v>
      </c>
      <c r="BG257" s="140">
        <f t="shared" si="76"/>
        <v>0</v>
      </c>
      <c r="BH257" s="140">
        <f t="shared" si="77"/>
        <v>0</v>
      </c>
      <c r="BI257" s="140">
        <f t="shared" si="78"/>
        <v>0</v>
      </c>
      <c r="BJ257" s="18" t="s">
        <v>127</v>
      </c>
      <c r="BK257" s="141">
        <f t="shared" si="79"/>
        <v>0</v>
      </c>
      <c r="BL257" s="18" t="s">
        <v>133</v>
      </c>
      <c r="BM257" s="18" t="s">
        <v>546</v>
      </c>
    </row>
    <row r="258" spans="2:65" s="1" customFormat="1" ht="38.25" customHeight="1">
      <c r="B258" s="131"/>
      <c r="C258" s="132" t="s">
        <v>547</v>
      </c>
      <c r="D258" s="132" t="s">
        <v>129</v>
      </c>
      <c r="E258" s="133" t="s">
        <v>548</v>
      </c>
      <c r="F258" s="295" t="s">
        <v>549</v>
      </c>
      <c r="G258" s="295"/>
      <c r="H258" s="295"/>
      <c r="I258" s="295"/>
      <c r="J258" s="134" t="s">
        <v>182</v>
      </c>
      <c r="K258" s="135">
        <v>1.264</v>
      </c>
      <c r="L258" s="296"/>
      <c r="M258" s="296"/>
      <c r="N258" s="296">
        <f t="shared" si="70"/>
        <v>0</v>
      </c>
      <c r="O258" s="296"/>
      <c r="P258" s="296"/>
      <c r="Q258" s="296"/>
      <c r="R258" s="136"/>
      <c r="T258" s="137" t="s">
        <v>5</v>
      </c>
      <c r="U258" s="40" t="s">
        <v>36</v>
      </c>
      <c r="V258" s="138">
        <v>0</v>
      </c>
      <c r="W258" s="138">
        <f t="shared" si="71"/>
        <v>0</v>
      </c>
      <c r="X258" s="138">
        <v>0</v>
      </c>
      <c r="Y258" s="138">
        <f t="shared" si="72"/>
        <v>0</v>
      </c>
      <c r="Z258" s="138">
        <v>0</v>
      </c>
      <c r="AA258" s="139">
        <f t="shared" si="73"/>
        <v>0</v>
      </c>
      <c r="AR258" s="18" t="s">
        <v>133</v>
      </c>
      <c r="AT258" s="18" t="s">
        <v>129</v>
      </c>
      <c r="AU258" s="18" t="s">
        <v>127</v>
      </c>
      <c r="AY258" s="18" t="s">
        <v>128</v>
      </c>
      <c r="BE258" s="140">
        <f t="shared" si="74"/>
        <v>0</v>
      </c>
      <c r="BF258" s="140">
        <f t="shared" si="75"/>
        <v>0</v>
      </c>
      <c r="BG258" s="140">
        <f t="shared" si="76"/>
        <v>0</v>
      </c>
      <c r="BH258" s="140">
        <f t="shared" si="77"/>
        <v>0</v>
      </c>
      <c r="BI258" s="140">
        <f t="shared" si="78"/>
        <v>0</v>
      </c>
      <c r="BJ258" s="18" t="s">
        <v>127</v>
      </c>
      <c r="BK258" s="141">
        <f t="shared" si="79"/>
        <v>0</v>
      </c>
      <c r="BL258" s="18" t="s">
        <v>133</v>
      </c>
      <c r="BM258" s="18" t="s">
        <v>550</v>
      </c>
    </row>
    <row r="259" spans="2:65" s="9" customFormat="1" ht="29.85" customHeight="1">
      <c r="B259" s="121"/>
      <c r="C259" s="122"/>
      <c r="D259" s="142" t="s">
        <v>110</v>
      </c>
      <c r="E259" s="142"/>
      <c r="F259" s="142"/>
      <c r="G259" s="142"/>
      <c r="H259" s="142"/>
      <c r="I259" s="142"/>
      <c r="J259" s="142"/>
      <c r="K259" s="142"/>
      <c r="L259" s="142"/>
      <c r="M259" s="142"/>
      <c r="N259" s="305">
        <f>BK259</f>
        <v>0</v>
      </c>
      <c r="O259" s="306"/>
      <c r="P259" s="306"/>
      <c r="Q259" s="306"/>
      <c r="R259" s="124"/>
      <c r="T259" s="125"/>
      <c r="U259" s="122"/>
      <c r="V259" s="122"/>
      <c r="W259" s="126">
        <f>W260</f>
        <v>0</v>
      </c>
      <c r="X259" s="122"/>
      <c r="Y259" s="126">
        <f>Y260</f>
        <v>0.2394</v>
      </c>
      <c r="Z259" s="122"/>
      <c r="AA259" s="127">
        <f>AA260</f>
        <v>0</v>
      </c>
      <c r="AR259" s="128" t="s">
        <v>127</v>
      </c>
      <c r="AT259" s="129" t="s">
        <v>68</v>
      </c>
      <c r="AU259" s="129" t="s">
        <v>76</v>
      </c>
      <c r="AY259" s="128" t="s">
        <v>128</v>
      </c>
      <c r="BK259" s="130">
        <f>BK260</f>
        <v>0</v>
      </c>
    </row>
    <row r="260" spans="2:65" s="1" customFormat="1" ht="38.25" customHeight="1">
      <c r="B260" s="131"/>
      <c r="C260" s="132" t="s">
        <v>343</v>
      </c>
      <c r="D260" s="132" t="s">
        <v>129</v>
      </c>
      <c r="E260" s="133" t="s">
        <v>551</v>
      </c>
      <c r="F260" s="295" t="s">
        <v>552</v>
      </c>
      <c r="G260" s="295"/>
      <c r="H260" s="295"/>
      <c r="I260" s="295"/>
      <c r="J260" s="134" t="s">
        <v>132</v>
      </c>
      <c r="K260" s="135">
        <v>420</v>
      </c>
      <c r="L260" s="296"/>
      <c r="M260" s="296"/>
      <c r="N260" s="296">
        <f>ROUND(L260*K260,3)</f>
        <v>0</v>
      </c>
      <c r="O260" s="296"/>
      <c r="P260" s="296"/>
      <c r="Q260" s="296"/>
      <c r="R260" s="136"/>
      <c r="T260" s="137" t="s">
        <v>5</v>
      </c>
      <c r="U260" s="40" t="s">
        <v>36</v>
      </c>
      <c r="V260" s="138">
        <v>0</v>
      </c>
      <c r="W260" s="138">
        <f>V260*K260</f>
        <v>0</v>
      </c>
      <c r="X260" s="138">
        <v>5.6999999999999998E-4</v>
      </c>
      <c r="Y260" s="138">
        <f>X260*K260</f>
        <v>0.2394</v>
      </c>
      <c r="Z260" s="138">
        <v>0</v>
      </c>
      <c r="AA260" s="139">
        <f>Z260*K260</f>
        <v>0</v>
      </c>
      <c r="AR260" s="18" t="s">
        <v>133</v>
      </c>
      <c r="AT260" s="18" t="s">
        <v>129</v>
      </c>
      <c r="AU260" s="18" t="s">
        <v>127</v>
      </c>
      <c r="AY260" s="18" t="s">
        <v>128</v>
      </c>
      <c r="BE260" s="140">
        <f>IF(U260="základná",N260,0)</f>
        <v>0</v>
      </c>
      <c r="BF260" s="140">
        <f>IF(U260="znížená",N260,0)</f>
        <v>0</v>
      </c>
      <c r="BG260" s="140">
        <f>IF(U260="zákl. prenesená",N260,0)</f>
        <v>0</v>
      </c>
      <c r="BH260" s="140">
        <f>IF(U260="zníž. prenesená",N260,0)</f>
        <v>0</v>
      </c>
      <c r="BI260" s="140">
        <f>IF(U260="nulová",N260,0)</f>
        <v>0</v>
      </c>
      <c r="BJ260" s="18" t="s">
        <v>127</v>
      </c>
      <c r="BK260" s="141">
        <f>ROUND(L260*K260,3)</f>
        <v>0</v>
      </c>
      <c r="BL260" s="18" t="s">
        <v>133</v>
      </c>
      <c r="BM260" s="18" t="s">
        <v>553</v>
      </c>
    </row>
    <row r="261" spans="2:65" s="9" customFormat="1" ht="29.85" customHeight="1">
      <c r="B261" s="121"/>
      <c r="C261" s="122"/>
      <c r="D261" s="142" t="s">
        <v>111</v>
      </c>
      <c r="E261" s="142"/>
      <c r="F261" s="142"/>
      <c r="G261" s="142"/>
      <c r="H261" s="142"/>
      <c r="I261" s="142"/>
      <c r="J261" s="142"/>
      <c r="K261" s="142"/>
      <c r="L261" s="142"/>
      <c r="M261" s="142"/>
      <c r="N261" s="305">
        <f>BK261</f>
        <v>0</v>
      </c>
      <c r="O261" s="306"/>
      <c r="P261" s="306"/>
      <c r="Q261" s="306"/>
      <c r="R261" s="124"/>
      <c r="T261" s="125"/>
      <c r="U261" s="122"/>
      <c r="V261" s="122"/>
      <c r="W261" s="126">
        <f>W262</f>
        <v>0</v>
      </c>
      <c r="X261" s="122"/>
      <c r="Y261" s="126">
        <f>Y262</f>
        <v>8.7480000000000002E-2</v>
      </c>
      <c r="Z261" s="122"/>
      <c r="AA261" s="127">
        <f>AA262</f>
        <v>0</v>
      </c>
      <c r="AR261" s="128" t="s">
        <v>127</v>
      </c>
      <c r="AT261" s="129" t="s">
        <v>68</v>
      </c>
      <c r="AU261" s="129" t="s">
        <v>76</v>
      </c>
      <c r="AY261" s="128" t="s">
        <v>128</v>
      </c>
      <c r="BK261" s="130">
        <f>BK262</f>
        <v>0</v>
      </c>
    </row>
    <row r="262" spans="2:65" s="1" customFormat="1" ht="38.25" customHeight="1">
      <c r="B262" s="131"/>
      <c r="C262" s="132" t="s">
        <v>554</v>
      </c>
      <c r="D262" s="132" t="s">
        <v>129</v>
      </c>
      <c r="E262" s="133" t="s">
        <v>555</v>
      </c>
      <c r="F262" s="295" t="s">
        <v>556</v>
      </c>
      <c r="G262" s="295"/>
      <c r="H262" s="295"/>
      <c r="I262" s="295"/>
      <c r="J262" s="134" t="s">
        <v>132</v>
      </c>
      <c r="K262" s="135">
        <v>729</v>
      </c>
      <c r="L262" s="296"/>
      <c r="M262" s="296"/>
      <c r="N262" s="296">
        <f>ROUND(L262*K262,3)</f>
        <v>0</v>
      </c>
      <c r="O262" s="296"/>
      <c r="P262" s="296"/>
      <c r="Q262" s="296"/>
      <c r="R262" s="136"/>
      <c r="T262" s="137" t="s">
        <v>5</v>
      </c>
      <c r="U262" s="147" t="s">
        <v>36</v>
      </c>
      <c r="V262" s="148">
        <v>0</v>
      </c>
      <c r="W262" s="148">
        <f>V262*K262</f>
        <v>0</v>
      </c>
      <c r="X262" s="148">
        <v>1.2E-4</v>
      </c>
      <c r="Y262" s="148">
        <f>X262*K262</f>
        <v>8.7480000000000002E-2</v>
      </c>
      <c r="Z262" s="148">
        <v>0</v>
      </c>
      <c r="AA262" s="149">
        <f>Z262*K262</f>
        <v>0</v>
      </c>
      <c r="AR262" s="18" t="s">
        <v>133</v>
      </c>
      <c r="AT262" s="18" t="s">
        <v>129</v>
      </c>
      <c r="AU262" s="18" t="s">
        <v>127</v>
      </c>
      <c r="AY262" s="18" t="s">
        <v>128</v>
      </c>
      <c r="BE262" s="140">
        <f>IF(U262="základná",N262,0)</f>
        <v>0</v>
      </c>
      <c r="BF262" s="140">
        <f>IF(U262="znížená",N262,0)</f>
        <v>0</v>
      </c>
      <c r="BG262" s="140">
        <f>IF(U262="zákl. prenesená",N262,0)</f>
        <v>0</v>
      </c>
      <c r="BH262" s="140">
        <f>IF(U262="zníž. prenesená",N262,0)</f>
        <v>0</v>
      </c>
      <c r="BI262" s="140">
        <f>IF(U262="nulová",N262,0)</f>
        <v>0</v>
      </c>
      <c r="BJ262" s="18" t="s">
        <v>127</v>
      </c>
      <c r="BK262" s="141">
        <f>ROUND(L262*K262,3)</f>
        <v>0</v>
      </c>
      <c r="BL262" s="18" t="s">
        <v>133</v>
      </c>
      <c r="BM262" s="18" t="s">
        <v>557</v>
      </c>
    </row>
    <row r="263" spans="2:65" s="1" customFormat="1" ht="6.95" customHeight="1">
      <c r="B263" s="55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7"/>
    </row>
  </sheetData>
  <mergeCells count="446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2:I192"/>
    <mergeCell ref="L192:M192"/>
    <mergeCell ref="N192:Q192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6:I236"/>
    <mergeCell ref="L236:M236"/>
    <mergeCell ref="N236:Q236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52:I252"/>
    <mergeCell ref="L252:M252"/>
    <mergeCell ref="N252:Q252"/>
    <mergeCell ref="F253:I253"/>
    <mergeCell ref="L253:M253"/>
    <mergeCell ref="N253:Q253"/>
    <mergeCell ref="N257:Q257"/>
    <mergeCell ref="F258:I258"/>
    <mergeCell ref="L258:M258"/>
    <mergeCell ref="N258:Q258"/>
    <mergeCell ref="F260:I260"/>
    <mergeCell ref="L260:M260"/>
    <mergeCell ref="N260:Q260"/>
    <mergeCell ref="F254:I254"/>
    <mergeCell ref="L254:M254"/>
    <mergeCell ref="N254:Q254"/>
    <mergeCell ref="F255:I255"/>
    <mergeCell ref="L255:M255"/>
    <mergeCell ref="N255:Q255"/>
    <mergeCell ref="F256:I256"/>
    <mergeCell ref="L256:M256"/>
    <mergeCell ref="N256:Q256"/>
    <mergeCell ref="H1:K1"/>
    <mergeCell ref="S2:AC2"/>
    <mergeCell ref="F262:I262"/>
    <mergeCell ref="L262:M262"/>
    <mergeCell ref="N262:Q262"/>
    <mergeCell ref="N125:Q125"/>
    <mergeCell ref="N126:Q126"/>
    <mergeCell ref="N142:Q142"/>
    <mergeCell ref="N143:Q143"/>
    <mergeCell ref="N150:Q150"/>
    <mergeCell ref="N155:Q155"/>
    <mergeCell ref="N170:Q170"/>
    <mergeCell ref="N191:Q191"/>
    <mergeCell ref="N193:Q193"/>
    <mergeCell ref="N194:Q194"/>
    <mergeCell ref="N200:Q200"/>
    <mergeCell ref="N209:Q209"/>
    <mergeCell ref="N214:Q214"/>
    <mergeCell ref="N224:Q224"/>
    <mergeCell ref="N235:Q235"/>
    <mergeCell ref="N259:Q259"/>
    <mergeCell ref="N261:Q261"/>
    <mergeCell ref="F257:I257"/>
    <mergeCell ref="L257:M257"/>
  </mergeCells>
  <hyperlinks>
    <hyperlink ref="F1:G1" location="C2" display="1) Krycí list rozpočtu"/>
    <hyperlink ref="H1:K1" location="C86" display="2) Rekapitulácia rozpočtu"/>
    <hyperlink ref="L1" location="C124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3"/>
  <sheetViews>
    <sheetView topLeftCell="A102" zoomScaleNormal="100" workbookViewId="0">
      <selection activeCell="A102" sqref="A102"/>
    </sheetView>
  </sheetViews>
  <sheetFormatPr defaultRowHeight="15"/>
  <cols>
    <col min="1" max="1" width="8.33203125" style="152" customWidth="1"/>
    <col min="2" max="2" width="1.6640625" style="152" customWidth="1"/>
    <col min="3" max="3" width="4.1640625" style="152" customWidth="1"/>
    <col min="4" max="4" width="4.33203125" style="152" customWidth="1"/>
    <col min="5" max="5" width="17.1640625" style="152" customWidth="1"/>
    <col min="6" max="7" width="11.1640625" style="152" customWidth="1"/>
    <col min="8" max="8" width="12.5" style="152" customWidth="1"/>
    <col min="9" max="9" width="7" style="152" customWidth="1"/>
    <col min="10" max="10" width="5.1640625" style="152" customWidth="1"/>
    <col min="11" max="11" width="11.5" style="152" customWidth="1"/>
    <col min="12" max="12" width="12" style="152" customWidth="1"/>
    <col min="13" max="14" width="6" style="152" customWidth="1"/>
    <col min="15" max="15" width="2" style="152" customWidth="1"/>
    <col min="16" max="16" width="12.5" style="152" customWidth="1"/>
    <col min="17" max="17" width="4.1640625" style="152" customWidth="1"/>
    <col min="18" max="18" width="1.6640625" style="152" customWidth="1"/>
    <col min="19" max="19" width="8.1640625" style="152" customWidth="1"/>
    <col min="20" max="20" width="29.6640625" style="152" hidden="1" customWidth="1"/>
    <col min="21" max="21" width="16.33203125" style="152" hidden="1" customWidth="1"/>
    <col min="22" max="22" width="12.33203125" style="152" hidden="1" customWidth="1"/>
    <col min="23" max="23" width="16.33203125" style="152" hidden="1" customWidth="1"/>
    <col min="24" max="24" width="12.1640625" style="152" hidden="1" customWidth="1"/>
    <col min="25" max="25" width="15" style="152" hidden="1" customWidth="1"/>
    <col min="26" max="26" width="11" style="152" hidden="1" customWidth="1"/>
    <col min="27" max="27" width="15" style="152" hidden="1" customWidth="1"/>
    <col min="28" max="28" width="16.33203125" style="152" hidden="1" customWidth="1"/>
    <col min="29" max="29" width="11" style="152" customWidth="1"/>
    <col min="30" max="30" width="15" style="152" customWidth="1"/>
    <col min="31" max="31" width="16.33203125" style="152" customWidth="1"/>
    <col min="32" max="16384" width="9.33203125" style="152"/>
  </cols>
  <sheetData>
    <row r="1" spans="1:66" ht="21.75" customHeight="1">
      <c r="A1" s="254"/>
      <c r="B1" s="255"/>
      <c r="C1" s="255"/>
      <c r="D1" s="256" t="s">
        <v>1</v>
      </c>
      <c r="E1" s="255"/>
      <c r="F1" s="13" t="s">
        <v>82</v>
      </c>
      <c r="G1" s="13"/>
      <c r="H1" s="294" t="s">
        <v>83</v>
      </c>
      <c r="I1" s="294"/>
      <c r="J1" s="294"/>
      <c r="K1" s="294"/>
      <c r="L1" s="13" t="s">
        <v>84</v>
      </c>
      <c r="M1" s="255"/>
      <c r="N1" s="255"/>
      <c r="O1" s="256" t="s">
        <v>85</v>
      </c>
      <c r="P1" s="255"/>
      <c r="Q1" s="255"/>
      <c r="R1" s="255"/>
      <c r="S1" s="13" t="s">
        <v>86</v>
      </c>
      <c r="T1" s="13"/>
      <c r="U1" s="254"/>
      <c r="V1" s="254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</row>
    <row r="2" spans="1:66" ht="36.950000000000003" customHeight="1">
      <c r="C2" s="327" t="s">
        <v>7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S2" s="329" t="s">
        <v>8</v>
      </c>
      <c r="T2" s="330"/>
      <c r="U2" s="330"/>
      <c r="V2" s="330"/>
      <c r="W2" s="330"/>
      <c r="X2" s="330"/>
      <c r="Y2" s="330"/>
      <c r="Z2" s="330"/>
      <c r="AA2" s="330"/>
      <c r="AB2" s="330"/>
      <c r="AC2" s="330"/>
      <c r="AT2" s="157" t="s">
        <v>727</v>
      </c>
    </row>
    <row r="3" spans="1:66" ht="6.95" customHeight="1">
      <c r="B3" s="252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0"/>
      <c r="AT3" s="157" t="s">
        <v>69</v>
      </c>
    </row>
    <row r="4" spans="1:66" ht="36.950000000000003" customHeight="1">
      <c r="B4" s="235"/>
      <c r="C4" s="331" t="s">
        <v>87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231"/>
      <c r="T4" s="249" t="s">
        <v>12</v>
      </c>
      <c r="AT4" s="157" t="s">
        <v>6</v>
      </c>
    </row>
    <row r="5" spans="1:66" ht="6.95" customHeight="1">
      <c r="B5" s="235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1"/>
    </row>
    <row r="6" spans="1:66" ht="25.35" customHeight="1">
      <c r="B6" s="235"/>
      <c r="C6" s="232"/>
      <c r="D6" s="206" t="s">
        <v>15</v>
      </c>
      <c r="E6" s="232"/>
      <c r="F6" s="333" t="s">
        <v>558</v>
      </c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232"/>
      <c r="R6" s="231"/>
    </row>
    <row r="7" spans="1:66" s="153" customFormat="1" ht="32.85" customHeight="1">
      <c r="B7" s="197"/>
      <c r="C7" s="195"/>
      <c r="D7" s="248" t="s">
        <v>88</v>
      </c>
      <c r="E7" s="195"/>
      <c r="F7" s="335" t="s">
        <v>726</v>
      </c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195"/>
      <c r="R7" s="194"/>
    </row>
    <row r="8" spans="1:66" s="153" customFormat="1" ht="14.45" customHeight="1">
      <c r="B8" s="197"/>
      <c r="C8" s="195"/>
      <c r="D8" s="206" t="s">
        <v>16</v>
      </c>
      <c r="E8" s="195"/>
      <c r="F8" s="207" t="s">
        <v>5</v>
      </c>
      <c r="G8" s="195"/>
      <c r="H8" s="195"/>
      <c r="I8" s="195"/>
      <c r="J8" s="195"/>
      <c r="K8" s="195"/>
      <c r="L8" s="195"/>
      <c r="M8" s="206" t="s">
        <v>17</v>
      </c>
      <c r="N8" s="195"/>
      <c r="O8" s="207" t="s">
        <v>5</v>
      </c>
      <c r="P8" s="195"/>
      <c r="Q8" s="195"/>
      <c r="R8" s="194"/>
    </row>
    <row r="9" spans="1:66" s="153" customFormat="1" ht="14.45" customHeight="1">
      <c r="B9" s="197"/>
      <c r="C9" s="195"/>
      <c r="D9" s="206" t="s">
        <v>18</v>
      </c>
      <c r="E9" s="195"/>
      <c r="F9" s="207" t="s">
        <v>560</v>
      </c>
      <c r="G9" s="195"/>
      <c r="H9" s="195"/>
      <c r="I9" s="195"/>
      <c r="J9" s="195"/>
      <c r="K9" s="195"/>
      <c r="L9" s="195"/>
      <c r="M9" s="206" t="s">
        <v>20</v>
      </c>
      <c r="N9" s="195"/>
      <c r="O9" s="337">
        <v>43969</v>
      </c>
      <c r="P9" s="337"/>
      <c r="Q9" s="195"/>
      <c r="R9" s="194"/>
    </row>
    <row r="10" spans="1:66" s="153" customFormat="1" ht="10.9" customHeight="1">
      <c r="B10" s="19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4"/>
    </row>
    <row r="11" spans="1:66" s="153" customFormat="1" ht="14.45" customHeight="1">
      <c r="B11" s="197"/>
      <c r="C11" s="195"/>
      <c r="D11" s="206" t="s">
        <v>21</v>
      </c>
      <c r="E11" s="195"/>
      <c r="F11" s="195"/>
      <c r="G11" s="195"/>
      <c r="H11" s="195"/>
      <c r="I11" s="195"/>
      <c r="J11" s="195"/>
      <c r="K11" s="195"/>
      <c r="L11" s="195"/>
      <c r="M11" s="206" t="s">
        <v>22</v>
      </c>
      <c r="N11" s="195"/>
      <c r="O11" s="338" t="str">
        <f>IF('[1]Rekapitulácia stavby'!AN10="","",'[1]Rekapitulácia stavby'!AN10)</f>
        <v/>
      </c>
      <c r="P11" s="338"/>
      <c r="Q11" s="195"/>
      <c r="R11" s="194"/>
    </row>
    <row r="12" spans="1:66" s="153" customFormat="1" ht="18" customHeight="1">
      <c r="B12" s="197"/>
      <c r="C12" s="195"/>
      <c r="D12" s="195"/>
      <c r="E12" s="207" t="str">
        <f>IF('[1]Rekapitulácia stavby'!E11="","",'[1]Rekapitulácia stavby'!E11)</f>
        <v xml:space="preserve"> </v>
      </c>
      <c r="F12" s="195"/>
      <c r="G12" s="195"/>
      <c r="H12" s="195"/>
      <c r="I12" s="195"/>
      <c r="J12" s="195"/>
      <c r="K12" s="195"/>
      <c r="L12" s="195"/>
      <c r="M12" s="206" t="s">
        <v>23</v>
      </c>
      <c r="N12" s="195"/>
      <c r="O12" s="338" t="str">
        <f>IF('[1]Rekapitulácia stavby'!AN11="","",'[1]Rekapitulácia stavby'!AN11)</f>
        <v/>
      </c>
      <c r="P12" s="338"/>
      <c r="Q12" s="195"/>
      <c r="R12" s="194"/>
    </row>
    <row r="13" spans="1:66" s="153" customFormat="1" ht="6.95" customHeight="1">
      <c r="B13" s="197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4"/>
    </row>
    <row r="14" spans="1:66" s="153" customFormat="1" ht="14.45" customHeight="1">
      <c r="B14" s="197"/>
      <c r="C14" s="195"/>
      <c r="D14" s="206" t="s">
        <v>24</v>
      </c>
      <c r="E14" s="195"/>
      <c r="F14" s="195"/>
      <c r="G14" s="195"/>
      <c r="H14" s="195"/>
      <c r="I14" s="195"/>
      <c r="J14" s="195"/>
      <c r="K14" s="195"/>
      <c r="L14" s="195"/>
      <c r="M14" s="206" t="s">
        <v>22</v>
      </c>
      <c r="N14" s="195"/>
      <c r="O14" s="338" t="str">
        <f>IF('[1]Rekapitulácia stavby'!AN13="","",'[1]Rekapitulácia stavby'!AN13)</f>
        <v/>
      </c>
      <c r="P14" s="338"/>
      <c r="Q14" s="195"/>
      <c r="R14" s="194"/>
    </row>
    <row r="15" spans="1:66" s="153" customFormat="1" ht="18" customHeight="1">
      <c r="B15" s="197"/>
      <c r="C15" s="195"/>
      <c r="D15" s="195"/>
      <c r="E15" s="207" t="str">
        <f>IF('[1]Rekapitulácia stavby'!E14="","",'[1]Rekapitulácia stavby'!E14)</f>
        <v xml:space="preserve"> </v>
      </c>
      <c r="F15" s="195"/>
      <c r="G15" s="195"/>
      <c r="H15" s="195"/>
      <c r="I15" s="195"/>
      <c r="J15" s="195"/>
      <c r="K15" s="195"/>
      <c r="L15" s="195"/>
      <c r="M15" s="206" t="s">
        <v>23</v>
      </c>
      <c r="N15" s="195"/>
      <c r="O15" s="338" t="str">
        <f>IF('[1]Rekapitulácia stavby'!AN14="","",'[1]Rekapitulácia stavby'!AN14)</f>
        <v/>
      </c>
      <c r="P15" s="338"/>
      <c r="Q15" s="195"/>
      <c r="R15" s="194"/>
    </row>
    <row r="16" spans="1:66" s="153" customFormat="1" ht="6.95" customHeight="1">
      <c r="B16" s="197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4"/>
    </row>
    <row r="17" spans="2:18" s="153" customFormat="1" ht="14.45" customHeight="1">
      <c r="B17" s="197"/>
      <c r="C17" s="195"/>
      <c r="D17" s="206" t="s">
        <v>25</v>
      </c>
      <c r="E17" s="195"/>
      <c r="F17" s="195"/>
      <c r="G17" s="195"/>
      <c r="H17" s="195"/>
      <c r="I17" s="195"/>
      <c r="J17" s="195"/>
      <c r="K17" s="195"/>
      <c r="L17" s="195"/>
      <c r="M17" s="206" t="s">
        <v>22</v>
      </c>
      <c r="N17" s="195"/>
      <c r="O17" s="338" t="str">
        <f>IF('[1]Rekapitulácia stavby'!AN16="","",'[1]Rekapitulácia stavby'!AN16)</f>
        <v/>
      </c>
      <c r="P17" s="338"/>
      <c r="Q17" s="195"/>
      <c r="R17" s="194"/>
    </row>
    <row r="18" spans="2:18" s="153" customFormat="1" ht="18" customHeight="1">
      <c r="B18" s="197"/>
      <c r="C18" s="195"/>
      <c r="D18" s="195"/>
      <c r="E18" s="207" t="str">
        <f>IF('[1]Rekapitulácia stavby'!E17="","",'[1]Rekapitulácia stavby'!E17)</f>
        <v xml:space="preserve"> </v>
      </c>
      <c r="F18" s="195"/>
      <c r="G18" s="195"/>
      <c r="H18" s="195"/>
      <c r="I18" s="195"/>
      <c r="J18" s="195"/>
      <c r="K18" s="195"/>
      <c r="L18" s="195"/>
      <c r="M18" s="206" t="s">
        <v>23</v>
      </c>
      <c r="N18" s="195"/>
      <c r="O18" s="338" t="str">
        <f>IF('[1]Rekapitulácia stavby'!AN17="","",'[1]Rekapitulácia stavby'!AN17)</f>
        <v/>
      </c>
      <c r="P18" s="338"/>
      <c r="Q18" s="195"/>
      <c r="R18" s="194"/>
    </row>
    <row r="19" spans="2:18" s="153" customFormat="1" ht="6.95" customHeight="1">
      <c r="B19" s="197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4"/>
    </row>
    <row r="20" spans="2:18" s="153" customFormat="1" ht="14.45" customHeight="1">
      <c r="B20" s="197"/>
      <c r="C20" s="195"/>
      <c r="D20" s="206" t="s">
        <v>28</v>
      </c>
      <c r="E20" s="195"/>
      <c r="F20" s="195"/>
      <c r="G20" s="195"/>
      <c r="H20" s="195"/>
      <c r="I20" s="195"/>
      <c r="J20" s="195"/>
      <c r="K20" s="195"/>
      <c r="L20" s="195"/>
      <c r="M20" s="206" t="s">
        <v>22</v>
      </c>
      <c r="N20" s="195"/>
      <c r="O20" s="338" t="str">
        <f>IF('[1]Rekapitulácia stavby'!AN19="","",'[1]Rekapitulácia stavby'!AN19)</f>
        <v/>
      </c>
      <c r="P20" s="338"/>
      <c r="Q20" s="195"/>
      <c r="R20" s="194"/>
    </row>
    <row r="21" spans="2:18" s="153" customFormat="1" ht="18" customHeight="1">
      <c r="B21" s="197"/>
      <c r="C21" s="195"/>
      <c r="D21" s="195"/>
      <c r="E21" s="207" t="str">
        <f>IF('[1]Rekapitulácia stavby'!E20="","",'[1]Rekapitulácia stavby'!E20)</f>
        <v xml:space="preserve"> </v>
      </c>
      <c r="F21" s="195"/>
      <c r="G21" s="195"/>
      <c r="H21" s="195"/>
      <c r="I21" s="195"/>
      <c r="J21" s="195"/>
      <c r="K21" s="195"/>
      <c r="L21" s="195"/>
      <c r="M21" s="206" t="s">
        <v>23</v>
      </c>
      <c r="N21" s="195"/>
      <c r="O21" s="338" t="str">
        <f>IF('[1]Rekapitulácia stavby'!AN20="","",'[1]Rekapitulácia stavby'!AN20)</f>
        <v/>
      </c>
      <c r="P21" s="338"/>
      <c r="Q21" s="195"/>
      <c r="R21" s="194"/>
    </row>
    <row r="22" spans="2:18" s="153" customFormat="1" ht="6.95" customHeight="1">
      <c r="B22" s="197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4"/>
    </row>
    <row r="23" spans="2:18" s="153" customFormat="1" ht="14.45" customHeight="1">
      <c r="B23" s="197"/>
      <c r="C23" s="195"/>
      <c r="D23" s="206" t="s">
        <v>29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4"/>
    </row>
    <row r="24" spans="2:18" s="153" customFormat="1" ht="16.5" customHeight="1">
      <c r="B24" s="197"/>
      <c r="C24" s="195"/>
      <c r="D24" s="195"/>
      <c r="E24" s="339" t="s">
        <v>5</v>
      </c>
      <c r="F24" s="339"/>
      <c r="G24" s="339"/>
      <c r="H24" s="339"/>
      <c r="I24" s="339"/>
      <c r="J24" s="339"/>
      <c r="K24" s="339"/>
      <c r="L24" s="339"/>
      <c r="M24" s="195"/>
      <c r="N24" s="195"/>
      <c r="O24" s="195"/>
      <c r="P24" s="195"/>
      <c r="Q24" s="195"/>
      <c r="R24" s="194"/>
    </row>
    <row r="25" spans="2:18" s="153" customFormat="1" ht="6.95" customHeight="1">
      <c r="B25" s="19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4"/>
    </row>
    <row r="26" spans="2:18" s="153" customFormat="1" ht="6.95" customHeight="1">
      <c r="B26" s="197"/>
      <c r="C26" s="195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5"/>
      <c r="R26" s="194"/>
    </row>
    <row r="27" spans="2:18" s="153" customFormat="1" ht="14.45" customHeight="1">
      <c r="B27" s="197"/>
      <c r="C27" s="195"/>
      <c r="D27" s="247" t="s">
        <v>89</v>
      </c>
      <c r="E27" s="195"/>
      <c r="F27" s="195"/>
      <c r="G27" s="195"/>
      <c r="H27" s="195"/>
      <c r="I27" s="195"/>
      <c r="J27" s="195"/>
      <c r="K27" s="195"/>
      <c r="L27" s="195"/>
      <c r="M27" s="340">
        <f>N88</f>
        <v>0</v>
      </c>
      <c r="N27" s="340"/>
      <c r="O27" s="340"/>
      <c r="P27" s="340"/>
      <c r="Q27" s="195"/>
      <c r="R27" s="194"/>
    </row>
    <row r="28" spans="2:18" s="153" customFormat="1" ht="14.45" customHeight="1">
      <c r="B28" s="197"/>
      <c r="C28" s="195"/>
      <c r="D28" s="246" t="s">
        <v>90</v>
      </c>
      <c r="E28" s="195"/>
      <c r="F28" s="195"/>
      <c r="G28" s="195"/>
      <c r="H28" s="195"/>
      <c r="I28" s="195"/>
      <c r="J28" s="195"/>
      <c r="K28" s="195"/>
      <c r="L28" s="195"/>
      <c r="M28" s="340">
        <f>N96</f>
        <v>0</v>
      </c>
      <c r="N28" s="340"/>
      <c r="O28" s="340"/>
      <c r="P28" s="340"/>
      <c r="Q28" s="195"/>
      <c r="R28" s="194"/>
    </row>
    <row r="29" spans="2:18" s="153" customFormat="1" ht="6.95" customHeight="1">
      <c r="B29" s="197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4"/>
    </row>
    <row r="30" spans="2:18" s="153" customFormat="1" ht="25.35" customHeight="1">
      <c r="B30" s="197"/>
      <c r="C30" s="195"/>
      <c r="D30" s="245" t="s">
        <v>32</v>
      </c>
      <c r="E30" s="195"/>
      <c r="F30" s="195"/>
      <c r="G30" s="195"/>
      <c r="H30" s="195"/>
      <c r="I30" s="195"/>
      <c r="J30" s="195"/>
      <c r="K30" s="195"/>
      <c r="L30" s="195"/>
      <c r="M30" s="341">
        <f>ROUND(M27+M28,2)</f>
        <v>0</v>
      </c>
      <c r="N30" s="336"/>
      <c r="O30" s="336"/>
      <c r="P30" s="336"/>
      <c r="Q30" s="195"/>
      <c r="R30" s="194"/>
    </row>
    <row r="31" spans="2:18" s="153" customFormat="1" ht="6.95" customHeight="1">
      <c r="B31" s="197"/>
      <c r="C31" s="195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5"/>
      <c r="R31" s="194"/>
    </row>
    <row r="32" spans="2:18" s="153" customFormat="1" ht="14.45" customHeight="1">
      <c r="B32" s="197"/>
      <c r="C32" s="195"/>
      <c r="D32" s="244" t="s">
        <v>33</v>
      </c>
      <c r="E32" s="244" t="s">
        <v>34</v>
      </c>
      <c r="F32" s="243">
        <v>0.2</v>
      </c>
      <c r="G32" s="242" t="s">
        <v>35</v>
      </c>
      <c r="H32" s="342">
        <f>ROUND((SUM(BE96:BE97)+SUM(BE115:BE142)), 2)</f>
        <v>0</v>
      </c>
      <c r="I32" s="336"/>
      <c r="J32" s="336"/>
      <c r="K32" s="195"/>
      <c r="L32" s="195"/>
      <c r="M32" s="342">
        <f>ROUND(ROUND((SUM(BE96:BE97)+SUM(BE115:BE142)), 2)*F32, 2)</f>
        <v>0</v>
      </c>
      <c r="N32" s="336"/>
      <c r="O32" s="336"/>
      <c r="P32" s="336"/>
      <c r="Q32" s="195"/>
      <c r="R32" s="194"/>
    </row>
    <row r="33" spans="2:18" s="153" customFormat="1" ht="14.45" customHeight="1">
      <c r="B33" s="197"/>
      <c r="C33" s="195"/>
      <c r="D33" s="195"/>
      <c r="E33" s="244" t="s">
        <v>36</v>
      </c>
      <c r="F33" s="243">
        <v>0.2</v>
      </c>
      <c r="G33" s="242" t="s">
        <v>35</v>
      </c>
      <c r="H33" s="342">
        <f>ROUND((SUM(BF96:BF97)+SUM(BF115:BF142)), 2)</f>
        <v>0</v>
      </c>
      <c r="I33" s="336"/>
      <c r="J33" s="336"/>
      <c r="K33" s="195"/>
      <c r="L33" s="195"/>
      <c r="M33" s="342">
        <f>ROUND(ROUND((SUM(BF96:BF97)+SUM(BF115:BF142)), 2)*F33, 2)</f>
        <v>0</v>
      </c>
      <c r="N33" s="336"/>
      <c r="O33" s="336"/>
      <c r="P33" s="336"/>
      <c r="Q33" s="195"/>
      <c r="R33" s="194"/>
    </row>
    <row r="34" spans="2:18" s="153" customFormat="1" ht="14.45" hidden="1" customHeight="1">
      <c r="B34" s="197"/>
      <c r="C34" s="195"/>
      <c r="D34" s="195"/>
      <c r="E34" s="244" t="s">
        <v>37</v>
      </c>
      <c r="F34" s="243">
        <v>0.2</v>
      </c>
      <c r="G34" s="242" t="s">
        <v>35</v>
      </c>
      <c r="H34" s="342">
        <f>ROUND((SUM(BG96:BG97)+SUM(BG115:BG142)), 2)</f>
        <v>0</v>
      </c>
      <c r="I34" s="336"/>
      <c r="J34" s="336"/>
      <c r="K34" s="195"/>
      <c r="L34" s="195"/>
      <c r="M34" s="342">
        <v>0</v>
      </c>
      <c r="N34" s="336"/>
      <c r="O34" s="336"/>
      <c r="P34" s="336"/>
      <c r="Q34" s="195"/>
      <c r="R34" s="194"/>
    </row>
    <row r="35" spans="2:18" s="153" customFormat="1" ht="14.45" hidden="1" customHeight="1">
      <c r="B35" s="197"/>
      <c r="C35" s="195"/>
      <c r="D35" s="195"/>
      <c r="E35" s="244" t="s">
        <v>38</v>
      </c>
      <c r="F35" s="243">
        <v>0.2</v>
      </c>
      <c r="G35" s="242" t="s">
        <v>35</v>
      </c>
      <c r="H35" s="342">
        <f>ROUND((SUM(BH96:BH97)+SUM(BH115:BH142)), 2)</f>
        <v>0</v>
      </c>
      <c r="I35" s="336"/>
      <c r="J35" s="336"/>
      <c r="K35" s="195"/>
      <c r="L35" s="195"/>
      <c r="M35" s="342">
        <v>0</v>
      </c>
      <c r="N35" s="336"/>
      <c r="O35" s="336"/>
      <c r="P35" s="336"/>
      <c r="Q35" s="195"/>
      <c r="R35" s="194"/>
    </row>
    <row r="36" spans="2:18" s="153" customFormat="1" ht="14.45" hidden="1" customHeight="1">
      <c r="B36" s="197"/>
      <c r="C36" s="195"/>
      <c r="D36" s="195"/>
      <c r="E36" s="244" t="s">
        <v>39</v>
      </c>
      <c r="F36" s="243">
        <v>0</v>
      </c>
      <c r="G36" s="242" t="s">
        <v>35</v>
      </c>
      <c r="H36" s="342">
        <f>ROUND((SUM(BI96:BI97)+SUM(BI115:BI142)), 2)</f>
        <v>0</v>
      </c>
      <c r="I36" s="336"/>
      <c r="J36" s="336"/>
      <c r="K36" s="195"/>
      <c r="L36" s="195"/>
      <c r="M36" s="342">
        <v>0</v>
      </c>
      <c r="N36" s="336"/>
      <c r="O36" s="336"/>
      <c r="P36" s="336"/>
      <c r="Q36" s="195"/>
      <c r="R36" s="194"/>
    </row>
    <row r="37" spans="2:18" s="153" customFormat="1" ht="6.95" customHeight="1">
      <c r="B37" s="197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4"/>
    </row>
    <row r="38" spans="2:18" s="153" customFormat="1" ht="25.35" customHeight="1">
      <c r="B38" s="197"/>
      <c r="C38" s="212"/>
      <c r="D38" s="241" t="s">
        <v>40</v>
      </c>
      <c r="E38" s="238"/>
      <c r="F38" s="238"/>
      <c r="G38" s="240" t="s">
        <v>41</v>
      </c>
      <c r="H38" s="239" t="s">
        <v>42</v>
      </c>
      <c r="I38" s="238"/>
      <c r="J38" s="238"/>
      <c r="K38" s="238"/>
      <c r="L38" s="343">
        <f>SUM(M30:M36)</f>
        <v>0</v>
      </c>
      <c r="M38" s="343"/>
      <c r="N38" s="343"/>
      <c r="O38" s="343"/>
      <c r="P38" s="344"/>
      <c r="Q38" s="212"/>
      <c r="R38" s="194"/>
    </row>
    <row r="39" spans="2:18" s="153" customFormat="1" ht="14.45" customHeight="1">
      <c r="B39" s="197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4"/>
    </row>
    <row r="40" spans="2:18" s="153" customFormat="1" ht="14.45" customHeight="1">
      <c r="B40" s="197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4"/>
    </row>
    <row r="41" spans="2:18">
      <c r="B41" s="235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1"/>
    </row>
    <row r="42" spans="2:18">
      <c r="B42" s="235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1"/>
    </row>
    <row r="43" spans="2:18">
      <c r="B43" s="235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1"/>
    </row>
    <row r="44" spans="2:18">
      <c r="B44" s="235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1"/>
    </row>
    <row r="45" spans="2:18">
      <c r="B45" s="235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1"/>
    </row>
    <row r="46" spans="2:18">
      <c r="B46" s="235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1"/>
    </row>
    <row r="47" spans="2:18">
      <c r="B47" s="235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1"/>
    </row>
    <row r="48" spans="2:18">
      <c r="B48" s="235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1"/>
    </row>
    <row r="49" spans="2:18">
      <c r="B49" s="235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1"/>
    </row>
    <row r="50" spans="2:18" s="153" customFormat="1">
      <c r="B50" s="197"/>
      <c r="C50" s="195"/>
      <c r="D50" s="237" t="s">
        <v>43</v>
      </c>
      <c r="E50" s="191"/>
      <c r="F50" s="191"/>
      <c r="G50" s="191"/>
      <c r="H50" s="236"/>
      <c r="I50" s="195"/>
      <c r="J50" s="237" t="s">
        <v>44</v>
      </c>
      <c r="K50" s="191"/>
      <c r="L50" s="191"/>
      <c r="M50" s="191"/>
      <c r="N50" s="191"/>
      <c r="O50" s="191"/>
      <c r="P50" s="236"/>
      <c r="Q50" s="195"/>
      <c r="R50" s="194"/>
    </row>
    <row r="51" spans="2:18">
      <c r="B51" s="235"/>
      <c r="C51" s="232"/>
      <c r="D51" s="234"/>
      <c r="E51" s="232"/>
      <c r="F51" s="232"/>
      <c r="G51" s="232"/>
      <c r="H51" s="233"/>
      <c r="I51" s="232"/>
      <c r="J51" s="234"/>
      <c r="K51" s="232"/>
      <c r="L51" s="232"/>
      <c r="M51" s="232"/>
      <c r="N51" s="232"/>
      <c r="O51" s="232"/>
      <c r="P51" s="233"/>
      <c r="Q51" s="232"/>
      <c r="R51" s="231"/>
    </row>
    <row r="52" spans="2:18">
      <c r="B52" s="235"/>
      <c r="C52" s="232"/>
      <c r="D52" s="234"/>
      <c r="E52" s="232"/>
      <c r="F52" s="232"/>
      <c r="G52" s="232"/>
      <c r="H52" s="233"/>
      <c r="I52" s="232"/>
      <c r="J52" s="234"/>
      <c r="K52" s="232"/>
      <c r="L52" s="232"/>
      <c r="M52" s="232"/>
      <c r="N52" s="232"/>
      <c r="O52" s="232"/>
      <c r="P52" s="233"/>
      <c r="Q52" s="232"/>
      <c r="R52" s="231"/>
    </row>
    <row r="53" spans="2:18">
      <c r="B53" s="235"/>
      <c r="C53" s="232"/>
      <c r="D53" s="234"/>
      <c r="E53" s="232"/>
      <c r="F53" s="232"/>
      <c r="G53" s="232"/>
      <c r="H53" s="233"/>
      <c r="I53" s="232"/>
      <c r="J53" s="234"/>
      <c r="K53" s="232"/>
      <c r="L53" s="232"/>
      <c r="M53" s="232"/>
      <c r="N53" s="232"/>
      <c r="O53" s="232"/>
      <c r="P53" s="233"/>
      <c r="Q53" s="232"/>
      <c r="R53" s="231"/>
    </row>
    <row r="54" spans="2:18">
      <c r="B54" s="235"/>
      <c r="C54" s="232"/>
      <c r="D54" s="234"/>
      <c r="E54" s="232"/>
      <c r="F54" s="232"/>
      <c r="G54" s="232"/>
      <c r="H54" s="233"/>
      <c r="I54" s="232"/>
      <c r="J54" s="234"/>
      <c r="K54" s="232"/>
      <c r="L54" s="232"/>
      <c r="M54" s="232"/>
      <c r="N54" s="232"/>
      <c r="O54" s="232"/>
      <c r="P54" s="233"/>
      <c r="Q54" s="232"/>
      <c r="R54" s="231"/>
    </row>
    <row r="55" spans="2:18">
      <c r="B55" s="235"/>
      <c r="C55" s="232"/>
      <c r="D55" s="234"/>
      <c r="E55" s="232"/>
      <c r="F55" s="232"/>
      <c r="G55" s="232"/>
      <c r="H55" s="233"/>
      <c r="I55" s="232"/>
      <c r="J55" s="234"/>
      <c r="K55" s="232"/>
      <c r="L55" s="232"/>
      <c r="M55" s="232"/>
      <c r="N55" s="232"/>
      <c r="O55" s="232"/>
      <c r="P55" s="233"/>
      <c r="Q55" s="232"/>
      <c r="R55" s="231"/>
    </row>
    <row r="56" spans="2:18">
      <c r="B56" s="235"/>
      <c r="C56" s="232"/>
      <c r="D56" s="234"/>
      <c r="E56" s="232"/>
      <c r="F56" s="232"/>
      <c r="G56" s="232"/>
      <c r="H56" s="233"/>
      <c r="I56" s="232"/>
      <c r="J56" s="234"/>
      <c r="K56" s="232"/>
      <c r="L56" s="232"/>
      <c r="M56" s="232"/>
      <c r="N56" s="232"/>
      <c r="O56" s="232"/>
      <c r="P56" s="233"/>
      <c r="Q56" s="232"/>
      <c r="R56" s="231"/>
    </row>
    <row r="57" spans="2:18">
      <c r="B57" s="235"/>
      <c r="C57" s="232"/>
      <c r="D57" s="234"/>
      <c r="E57" s="232"/>
      <c r="F57" s="232"/>
      <c r="G57" s="232"/>
      <c r="H57" s="233"/>
      <c r="I57" s="232"/>
      <c r="J57" s="234"/>
      <c r="K57" s="232"/>
      <c r="L57" s="232"/>
      <c r="M57" s="232"/>
      <c r="N57" s="232"/>
      <c r="O57" s="232"/>
      <c r="P57" s="233"/>
      <c r="Q57" s="232"/>
      <c r="R57" s="231"/>
    </row>
    <row r="58" spans="2:18">
      <c r="B58" s="235"/>
      <c r="C58" s="232"/>
      <c r="D58" s="234"/>
      <c r="E58" s="232"/>
      <c r="F58" s="232"/>
      <c r="G58" s="232"/>
      <c r="H58" s="233"/>
      <c r="I58" s="232"/>
      <c r="J58" s="234"/>
      <c r="K58" s="232"/>
      <c r="L58" s="232"/>
      <c r="M58" s="232"/>
      <c r="N58" s="232"/>
      <c r="O58" s="232"/>
      <c r="P58" s="233"/>
      <c r="Q58" s="232"/>
      <c r="R58" s="231"/>
    </row>
    <row r="59" spans="2:18" s="153" customFormat="1">
      <c r="B59" s="197"/>
      <c r="C59" s="195"/>
      <c r="D59" s="230" t="s">
        <v>45</v>
      </c>
      <c r="E59" s="228"/>
      <c r="F59" s="228"/>
      <c r="G59" s="229" t="s">
        <v>46</v>
      </c>
      <c r="H59" s="227"/>
      <c r="I59" s="195"/>
      <c r="J59" s="230" t="s">
        <v>45</v>
      </c>
      <c r="K59" s="228"/>
      <c r="L59" s="228"/>
      <c r="M59" s="228"/>
      <c r="N59" s="229" t="s">
        <v>46</v>
      </c>
      <c r="O59" s="228"/>
      <c r="P59" s="227"/>
      <c r="Q59" s="195"/>
      <c r="R59" s="194"/>
    </row>
    <row r="60" spans="2:18">
      <c r="B60" s="235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1"/>
    </row>
    <row r="61" spans="2:18" s="153" customFormat="1">
      <c r="B61" s="197"/>
      <c r="C61" s="195"/>
      <c r="D61" s="237" t="s">
        <v>47</v>
      </c>
      <c r="E61" s="191"/>
      <c r="F61" s="191"/>
      <c r="G61" s="191"/>
      <c r="H61" s="236"/>
      <c r="I61" s="195"/>
      <c r="J61" s="237" t="s">
        <v>48</v>
      </c>
      <c r="K61" s="191"/>
      <c r="L61" s="191"/>
      <c r="M61" s="191"/>
      <c r="N61" s="191"/>
      <c r="O61" s="191"/>
      <c r="P61" s="236"/>
      <c r="Q61" s="195"/>
      <c r="R61" s="194"/>
    </row>
    <row r="62" spans="2:18">
      <c r="B62" s="235"/>
      <c r="C62" s="232"/>
      <c r="D62" s="234"/>
      <c r="E62" s="232"/>
      <c r="F62" s="232"/>
      <c r="G62" s="232"/>
      <c r="H62" s="233"/>
      <c r="I62" s="232"/>
      <c r="J62" s="234"/>
      <c r="K62" s="232"/>
      <c r="L62" s="232"/>
      <c r="M62" s="232"/>
      <c r="N62" s="232"/>
      <c r="O62" s="232"/>
      <c r="P62" s="233"/>
      <c r="Q62" s="232"/>
      <c r="R62" s="231"/>
    </row>
    <row r="63" spans="2:18">
      <c r="B63" s="235"/>
      <c r="C63" s="232"/>
      <c r="D63" s="234"/>
      <c r="E63" s="232"/>
      <c r="F63" s="232"/>
      <c r="G63" s="232"/>
      <c r="H63" s="233"/>
      <c r="I63" s="232"/>
      <c r="J63" s="234"/>
      <c r="K63" s="232"/>
      <c r="L63" s="232"/>
      <c r="M63" s="232"/>
      <c r="N63" s="232"/>
      <c r="O63" s="232"/>
      <c r="P63" s="233"/>
      <c r="Q63" s="232"/>
      <c r="R63" s="231"/>
    </row>
    <row r="64" spans="2:18">
      <c r="B64" s="235"/>
      <c r="C64" s="232"/>
      <c r="D64" s="234"/>
      <c r="E64" s="232"/>
      <c r="F64" s="232"/>
      <c r="G64" s="232"/>
      <c r="H64" s="233"/>
      <c r="I64" s="232"/>
      <c r="J64" s="234"/>
      <c r="K64" s="232"/>
      <c r="L64" s="232"/>
      <c r="M64" s="232"/>
      <c r="N64" s="232"/>
      <c r="O64" s="232"/>
      <c r="P64" s="233"/>
      <c r="Q64" s="232"/>
      <c r="R64" s="231"/>
    </row>
    <row r="65" spans="2:18">
      <c r="B65" s="235"/>
      <c r="C65" s="232"/>
      <c r="D65" s="234"/>
      <c r="E65" s="232"/>
      <c r="F65" s="232"/>
      <c r="G65" s="232"/>
      <c r="H65" s="233"/>
      <c r="I65" s="232"/>
      <c r="J65" s="234"/>
      <c r="K65" s="232"/>
      <c r="L65" s="232"/>
      <c r="M65" s="232"/>
      <c r="N65" s="232"/>
      <c r="O65" s="232"/>
      <c r="P65" s="233"/>
      <c r="Q65" s="232"/>
      <c r="R65" s="231"/>
    </row>
    <row r="66" spans="2:18">
      <c r="B66" s="235"/>
      <c r="C66" s="232"/>
      <c r="D66" s="234"/>
      <c r="E66" s="232"/>
      <c r="F66" s="232"/>
      <c r="G66" s="232"/>
      <c r="H66" s="233"/>
      <c r="I66" s="232"/>
      <c r="J66" s="234"/>
      <c r="K66" s="232"/>
      <c r="L66" s="232"/>
      <c r="M66" s="232"/>
      <c r="N66" s="232"/>
      <c r="O66" s="232"/>
      <c r="P66" s="233"/>
      <c r="Q66" s="232"/>
      <c r="R66" s="231"/>
    </row>
    <row r="67" spans="2:18">
      <c r="B67" s="235"/>
      <c r="C67" s="232"/>
      <c r="D67" s="234"/>
      <c r="E67" s="232"/>
      <c r="F67" s="232"/>
      <c r="G67" s="232"/>
      <c r="H67" s="233"/>
      <c r="I67" s="232"/>
      <c r="J67" s="234"/>
      <c r="K67" s="232"/>
      <c r="L67" s="232"/>
      <c r="M67" s="232"/>
      <c r="N67" s="232"/>
      <c r="O67" s="232"/>
      <c r="P67" s="233"/>
      <c r="Q67" s="232"/>
      <c r="R67" s="231"/>
    </row>
    <row r="68" spans="2:18">
      <c r="B68" s="235"/>
      <c r="C68" s="232"/>
      <c r="D68" s="234"/>
      <c r="E68" s="232"/>
      <c r="F68" s="232"/>
      <c r="G68" s="232"/>
      <c r="H68" s="233"/>
      <c r="I68" s="232"/>
      <c r="J68" s="234"/>
      <c r="K68" s="232"/>
      <c r="L68" s="232"/>
      <c r="M68" s="232"/>
      <c r="N68" s="232"/>
      <c r="O68" s="232"/>
      <c r="P68" s="233"/>
      <c r="Q68" s="232"/>
      <c r="R68" s="231"/>
    </row>
    <row r="69" spans="2:18">
      <c r="B69" s="235"/>
      <c r="C69" s="232"/>
      <c r="D69" s="234"/>
      <c r="E69" s="232"/>
      <c r="F69" s="232"/>
      <c r="G69" s="232"/>
      <c r="H69" s="233"/>
      <c r="I69" s="232"/>
      <c r="J69" s="234"/>
      <c r="K69" s="232"/>
      <c r="L69" s="232"/>
      <c r="M69" s="232"/>
      <c r="N69" s="232"/>
      <c r="O69" s="232"/>
      <c r="P69" s="233"/>
      <c r="Q69" s="232"/>
      <c r="R69" s="231"/>
    </row>
    <row r="70" spans="2:18" s="153" customFormat="1">
      <c r="B70" s="197"/>
      <c r="C70" s="195"/>
      <c r="D70" s="230" t="s">
        <v>45</v>
      </c>
      <c r="E70" s="228"/>
      <c r="F70" s="228"/>
      <c r="G70" s="229" t="s">
        <v>46</v>
      </c>
      <c r="H70" s="227"/>
      <c r="I70" s="195"/>
      <c r="J70" s="230" t="s">
        <v>45</v>
      </c>
      <c r="K70" s="228"/>
      <c r="L70" s="228"/>
      <c r="M70" s="228"/>
      <c r="N70" s="229" t="s">
        <v>46</v>
      </c>
      <c r="O70" s="228"/>
      <c r="P70" s="227"/>
      <c r="Q70" s="195"/>
      <c r="R70" s="194"/>
    </row>
    <row r="71" spans="2:18" s="153" customFormat="1" ht="14.45" customHeight="1">
      <c r="B71" s="156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4"/>
    </row>
    <row r="75" spans="2:18" s="153" customFormat="1" ht="6.95" customHeight="1">
      <c r="B75" s="211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09"/>
    </row>
    <row r="76" spans="2:18" s="153" customFormat="1" ht="36.950000000000003" customHeight="1">
      <c r="B76" s="197"/>
      <c r="C76" s="331" t="s">
        <v>91</v>
      </c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194"/>
    </row>
    <row r="77" spans="2:18" s="153" customFormat="1" ht="6.95" customHeight="1">
      <c r="B77" s="197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4"/>
    </row>
    <row r="78" spans="2:18" s="153" customFormat="1" ht="30" customHeight="1">
      <c r="B78" s="197"/>
      <c r="C78" s="206" t="s">
        <v>15</v>
      </c>
      <c r="D78" s="195"/>
      <c r="E78" s="195"/>
      <c r="F78" s="333" t="str">
        <f>F6</f>
        <v>Rekonštrukcia nevyužívaného objektu v obci na podnikateľskú činnosť</v>
      </c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195"/>
      <c r="R78" s="194"/>
    </row>
    <row r="79" spans="2:18" s="153" customFormat="1" ht="36.950000000000003" customHeight="1">
      <c r="B79" s="197"/>
      <c r="C79" s="208" t="s">
        <v>88</v>
      </c>
      <c r="D79" s="195"/>
      <c r="E79" s="195"/>
      <c r="F79" s="345" t="str">
        <f>F7</f>
        <v>01 - Vonkajšie schodisko</v>
      </c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195"/>
      <c r="R79" s="194"/>
    </row>
    <row r="80" spans="2:18" s="153" customFormat="1" ht="6.95" customHeight="1">
      <c r="B80" s="197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4"/>
    </row>
    <row r="81" spans="2:47" s="153" customFormat="1" ht="18" customHeight="1">
      <c r="B81" s="197"/>
      <c r="C81" s="206" t="s">
        <v>18</v>
      </c>
      <c r="D81" s="195"/>
      <c r="E81" s="195"/>
      <c r="F81" s="207" t="str">
        <f>F9</f>
        <v>Dolné Plachtince</v>
      </c>
      <c r="G81" s="195"/>
      <c r="H81" s="195"/>
      <c r="I81" s="195"/>
      <c r="J81" s="195"/>
      <c r="K81" s="206" t="s">
        <v>20</v>
      </c>
      <c r="L81" s="195"/>
      <c r="M81" s="337">
        <f>IF(O9="","",O9)</f>
        <v>43969</v>
      </c>
      <c r="N81" s="337"/>
      <c r="O81" s="337"/>
      <c r="P81" s="337"/>
      <c r="Q81" s="195"/>
      <c r="R81" s="194"/>
    </row>
    <row r="82" spans="2:47" s="153" customFormat="1" ht="6.95" customHeight="1">
      <c r="B82" s="197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4"/>
    </row>
    <row r="83" spans="2:47" s="153" customFormat="1">
      <c r="B83" s="197"/>
      <c r="C83" s="206" t="s">
        <v>21</v>
      </c>
      <c r="D83" s="195"/>
      <c r="E83" s="195"/>
      <c r="F83" s="207" t="str">
        <f>E12</f>
        <v xml:space="preserve"> </v>
      </c>
      <c r="G83" s="195"/>
      <c r="H83" s="195"/>
      <c r="I83" s="195"/>
      <c r="J83" s="195"/>
      <c r="K83" s="206" t="s">
        <v>25</v>
      </c>
      <c r="L83" s="195"/>
      <c r="M83" s="338" t="str">
        <f>E18</f>
        <v xml:space="preserve"> </v>
      </c>
      <c r="N83" s="338"/>
      <c r="O83" s="338"/>
      <c r="P83" s="338"/>
      <c r="Q83" s="338"/>
      <c r="R83" s="194"/>
    </row>
    <row r="84" spans="2:47" s="153" customFormat="1" ht="14.45" customHeight="1">
      <c r="B84" s="197"/>
      <c r="C84" s="206" t="s">
        <v>24</v>
      </c>
      <c r="D84" s="195"/>
      <c r="E84" s="195"/>
      <c r="F84" s="207" t="str">
        <f>IF(E15="","",E15)</f>
        <v xml:space="preserve"> </v>
      </c>
      <c r="G84" s="195"/>
      <c r="H84" s="195"/>
      <c r="I84" s="195"/>
      <c r="J84" s="195"/>
      <c r="K84" s="206" t="s">
        <v>28</v>
      </c>
      <c r="L84" s="195"/>
      <c r="M84" s="338" t="str">
        <f>E21</f>
        <v xml:space="preserve"> </v>
      </c>
      <c r="N84" s="338"/>
      <c r="O84" s="338"/>
      <c r="P84" s="338"/>
      <c r="Q84" s="338"/>
      <c r="R84" s="194"/>
    </row>
    <row r="85" spans="2:47" s="153" customFormat="1" ht="10.35" customHeight="1">
      <c r="B85" s="197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4"/>
    </row>
    <row r="86" spans="2:47" s="153" customFormat="1" ht="29.25" customHeight="1">
      <c r="B86" s="197"/>
      <c r="C86" s="346" t="s">
        <v>92</v>
      </c>
      <c r="D86" s="347"/>
      <c r="E86" s="347"/>
      <c r="F86" s="347"/>
      <c r="G86" s="347"/>
      <c r="H86" s="212"/>
      <c r="I86" s="212"/>
      <c r="J86" s="212"/>
      <c r="K86" s="212"/>
      <c r="L86" s="212"/>
      <c r="M86" s="212"/>
      <c r="N86" s="346" t="s">
        <v>93</v>
      </c>
      <c r="O86" s="347"/>
      <c r="P86" s="347"/>
      <c r="Q86" s="347"/>
      <c r="R86" s="194"/>
    </row>
    <row r="87" spans="2:47" s="153" customFormat="1" ht="10.35" customHeight="1">
      <c r="B87" s="197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4"/>
    </row>
    <row r="88" spans="2:47" s="153" customFormat="1" ht="29.25" customHeight="1">
      <c r="B88" s="197"/>
      <c r="C88" s="216" t="s">
        <v>94</v>
      </c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348">
        <f>N115</f>
        <v>0</v>
      </c>
      <c r="O88" s="349"/>
      <c r="P88" s="349"/>
      <c r="Q88" s="349"/>
      <c r="R88" s="194"/>
      <c r="AU88" s="157" t="s">
        <v>95</v>
      </c>
    </row>
    <row r="89" spans="2:47" s="222" customFormat="1" ht="24.95" customHeight="1">
      <c r="B89" s="226"/>
      <c r="C89" s="224"/>
      <c r="D89" s="225" t="s">
        <v>620</v>
      </c>
      <c r="E89" s="224"/>
      <c r="F89" s="224"/>
      <c r="G89" s="224"/>
      <c r="H89" s="224"/>
      <c r="I89" s="224"/>
      <c r="J89" s="224"/>
      <c r="K89" s="224"/>
      <c r="L89" s="224"/>
      <c r="M89" s="224"/>
      <c r="N89" s="350">
        <f>N116</f>
        <v>0</v>
      </c>
      <c r="O89" s="351"/>
      <c r="P89" s="351"/>
      <c r="Q89" s="351"/>
      <c r="R89" s="223"/>
    </row>
    <row r="90" spans="2:47" s="217" customFormat="1" ht="19.899999999999999" customHeight="1">
      <c r="B90" s="221"/>
      <c r="C90" s="219"/>
      <c r="D90" s="220" t="s">
        <v>725</v>
      </c>
      <c r="E90" s="219"/>
      <c r="F90" s="219"/>
      <c r="G90" s="219"/>
      <c r="H90" s="219"/>
      <c r="I90" s="219"/>
      <c r="J90" s="219"/>
      <c r="K90" s="219"/>
      <c r="L90" s="219"/>
      <c r="M90" s="219"/>
      <c r="N90" s="352">
        <f>N117</f>
        <v>0</v>
      </c>
      <c r="O90" s="353"/>
      <c r="P90" s="353"/>
      <c r="Q90" s="353"/>
      <c r="R90" s="218"/>
    </row>
    <row r="91" spans="2:47" s="222" customFormat="1" ht="24.95" customHeight="1">
      <c r="B91" s="226"/>
      <c r="C91" s="224"/>
      <c r="D91" s="225" t="s">
        <v>578</v>
      </c>
      <c r="E91" s="224"/>
      <c r="F91" s="224"/>
      <c r="G91" s="224"/>
      <c r="H91" s="224"/>
      <c r="I91" s="224"/>
      <c r="J91" s="224"/>
      <c r="K91" s="224"/>
      <c r="L91" s="224"/>
      <c r="M91" s="224"/>
      <c r="N91" s="350">
        <f>N128</f>
        <v>0</v>
      </c>
      <c r="O91" s="351"/>
      <c r="P91" s="351"/>
      <c r="Q91" s="351"/>
      <c r="R91" s="223"/>
    </row>
    <row r="92" spans="2:47" s="217" customFormat="1" ht="19.899999999999999" customHeight="1">
      <c r="B92" s="221"/>
      <c r="C92" s="219"/>
      <c r="D92" s="220" t="s">
        <v>109</v>
      </c>
      <c r="E92" s="219"/>
      <c r="F92" s="219"/>
      <c r="G92" s="219"/>
      <c r="H92" s="219"/>
      <c r="I92" s="219"/>
      <c r="J92" s="219"/>
      <c r="K92" s="219"/>
      <c r="L92" s="219"/>
      <c r="M92" s="219"/>
      <c r="N92" s="352">
        <f>N129</f>
        <v>0</v>
      </c>
      <c r="O92" s="353"/>
      <c r="P92" s="353"/>
      <c r="Q92" s="353"/>
      <c r="R92" s="218"/>
    </row>
    <row r="93" spans="2:47" s="217" customFormat="1" ht="19.899999999999999" customHeight="1">
      <c r="B93" s="221"/>
      <c r="C93" s="219"/>
      <c r="D93" s="220" t="s">
        <v>690</v>
      </c>
      <c r="E93" s="219"/>
      <c r="F93" s="219"/>
      <c r="G93" s="219"/>
      <c r="H93" s="219"/>
      <c r="I93" s="219"/>
      <c r="J93" s="219"/>
      <c r="K93" s="219"/>
      <c r="L93" s="219"/>
      <c r="M93" s="219"/>
      <c r="N93" s="352">
        <f>N134</f>
        <v>0</v>
      </c>
      <c r="O93" s="353"/>
      <c r="P93" s="353"/>
      <c r="Q93" s="353"/>
      <c r="R93" s="218"/>
    </row>
    <row r="94" spans="2:47" s="217" customFormat="1" ht="19.899999999999999" customHeight="1">
      <c r="B94" s="221"/>
      <c r="C94" s="219"/>
      <c r="D94" s="220" t="s">
        <v>110</v>
      </c>
      <c r="E94" s="219"/>
      <c r="F94" s="219"/>
      <c r="G94" s="219"/>
      <c r="H94" s="219"/>
      <c r="I94" s="219"/>
      <c r="J94" s="219"/>
      <c r="K94" s="219"/>
      <c r="L94" s="219"/>
      <c r="M94" s="219"/>
      <c r="N94" s="352">
        <f>N140</f>
        <v>0</v>
      </c>
      <c r="O94" s="353"/>
      <c r="P94" s="353"/>
      <c r="Q94" s="353"/>
      <c r="R94" s="218"/>
    </row>
    <row r="95" spans="2:47" s="153" customFormat="1" ht="21.75" customHeight="1">
      <c r="B95" s="197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4"/>
    </row>
    <row r="96" spans="2:47" s="153" customFormat="1" ht="29.25" customHeight="1">
      <c r="B96" s="197"/>
      <c r="C96" s="216" t="s">
        <v>112</v>
      </c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349">
        <v>0</v>
      </c>
      <c r="O96" s="354"/>
      <c r="P96" s="354"/>
      <c r="Q96" s="354"/>
      <c r="R96" s="194"/>
      <c r="T96" s="215"/>
      <c r="U96" s="214" t="s">
        <v>33</v>
      </c>
    </row>
    <row r="97" spans="2:18" s="153" customFormat="1" ht="18" customHeight="1">
      <c r="B97" s="197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4"/>
    </row>
    <row r="98" spans="2:18" s="153" customFormat="1" ht="29.25" customHeight="1">
      <c r="B98" s="197"/>
      <c r="C98" s="213" t="s">
        <v>81</v>
      </c>
      <c r="D98" s="212"/>
      <c r="E98" s="212"/>
      <c r="F98" s="212"/>
      <c r="G98" s="212"/>
      <c r="H98" s="212"/>
      <c r="I98" s="212"/>
      <c r="J98" s="212"/>
      <c r="K98" s="212"/>
      <c r="L98" s="355">
        <f>ROUND(SUM(N88+N96),2)</f>
        <v>0</v>
      </c>
      <c r="M98" s="355"/>
      <c r="N98" s="355"/>
      <c r="O98" s="355"/>
      <c r="P98" s="355"/>
      <c r="Q98" s="355"/>
      <c r="R98" s="194"/>
    </row>
    <row r="99" spans="2:18" s="153" customFormat="1" ht="6.95" customHeight="1">
      <c r="B99" s="156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4"/>
    </row>
    <row r="103" spans="2:18" s="153" customFormat="1" ht="6.95" customHeight="1">
      <c r="B103" s="211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09"/>
    </row>
    <row r="104" spans="2:18" s="153" customFormat="1" ht="36.950000000000003" customHeight="1">
      <c r="B104" s="197"/>
      <c r="C104" s="331" t="s">
        <v>113</v>
      </c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194"/>
    </row>
    <row r="105" spans="2:18" s="153" customFormat="1" ht="6.95" customHeight="1">
      <c r="B105" s="197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4"/>
    </row>
    <row r="106" spans="2:18" s="153" customFormat="1" ht="30" customHeight="1">
      <c r="B106" s="197"/>
      <c r="C106" s="206" t="s">
        <v>15</v>
      </c>
      <c r="D106" s="195"/>
      <c r="E106" s="195"/>
      <c r="F106" s="333" t="str">
        <f>F6</f>
        <v>Rekonštrukcia nevyužívaného objektu v obci na podnikateľskú činnosť</v>
      </c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195"/>
      <c r="R106" s="194"/>
    </row>
    <row r="107" spans="2:18" s="153" customFormat="1" ht="36.950000000000003" customHeight="1">
      <c r="B107" s="197"/>
      <c r="C107" s="208" t="s">
        <v>88</v>
      </c>
      <c r="D107" s="195"/>
      <c r="E107" s="195"/>
      <c r="F107" s="345" t="str">
        <f>F7</f>
        <v>01 - Vonkajšie schodisko</v>
      </c>
      <c r="G107" s="336"/>
      <c r="H107" s="336"/>
      <c r="I107" s="336"/>
      <c r="J107" s="336"/>
      <c r="K107" s="336"/>
      <c r="L107" s="336"/>
      <c r="M107" s="336"/>
      <c r="N107" s="336"/>
      <c r="O107" s="336"/>
      <c r="P107" s="336"/>
      <c r="Q107" s="195"/>
      <c r="R107" s="194"/>
    </row>
    <row r="108" spans="2:18" s="153" customFormat="1" ht="6.95" customHeight="1">
      <c r="B108" s="197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4"/>
    </row>
    <row r="109" spans="2:18" s="153" customFormat="1" ht="18" customHeight="1">
      <c r="B109" s="197"/>
      <c r="C109" s="206" t="s">
        <v>18</v>
      </c>
      <c r="D109" s="195"/>
      <c r="E109" s="195"/>
      <c r="F109" s="207" t="str">
        <f>F9</f>
        <v>Dolné Plachtince</v>
      </c>
      <c r="G109" s="195"/>
      <c r="H109" s="195"/>
      <c r="I109" s="195"/>
      <c r="J109" s="195"/>
      <c r="K109" s="206" t="s">
        <v>20</v>
      </c>
      <c r="L109" s="195"/>
      <c r="M109" s="337">
        <f>IF(O9="","",O9)</f>
        <v>43969</v>
      </c>
      <c r="N109" s="337"/>
      <c r="O109" s="337"/>
      <c r="P109" s="337"/>
      <c r="Q109" s="195"/>
      <c r="R109" s="194"/>
    </row>
    <row r="110" spans="2:18" s="153" customFormat="1" ht="6.95" customHeight="1">
      <c r="B110" s="197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4"/>
    </row>
    <row r="111" spans="2:18" s="153" customFormat="1">
      <c r="B111" s="197"/>
      <c r="C111" s="206" t="s">
        <v>21</v>
      </c>
      <c r="D111" s="195"/>
      <c r="E111" s="195"/>
      <c r="F111" s="207" t="str">
        <f>E12</f>
        <v xml:space="preserve"> </v>
      </c>
      <c r="G111" s="195"/>
      <c r="H111" s="195"/>
      <c r="I111" s="195"/>
      <c r="J111" s="195"/>
      <c r="K111" s="206" t="s">
        <v>25</v>
      </c>
      <c r="L111" s="195"/>
      <c r="M111" s="338" t="str">
        <f>E18</f>
        <v xml:space="preserve"> </v>
      </c>
      <c r="N111" s="338"/>
      <c r="O111" s="338"/>
      <c r="P111" s="338"/>
      <c r="Q111" s="338"/>
      <c r="R111" s="194"/>
    </row>
    <row r="112" spans="2:18" s="153" customFormat="1" ht="14.45" customHeight="1">
      <c r="B112" s="197"/>
      <c r="C112" s="206" t="s">
        <v>24</v>
      </c>
      <c r="D112" s="195"/>
      <c r="E112" s="195"/>
      <c r="F112" s="207" t="str">
        <f>IF(E15="","",E15)</f>
        <v xml:space="preserve"> </v>
      </c>
      <c r="G112" s="195"/>
      <c r="H112" s="195"/>
      <c r="I112" s="195"/>
      <c r="J112" s="195"/>
      <c r="K112" s="206" t="s">
        <v>28</v>
      </c>
      <c r="L112" s="195"/>
      <c r="M112" s="338" t="str">
        <f>E21</f>
        <v xml:space="preserve"> </v>
      </c>
      <c r="N112" s="338"/>
      <c r="O112" s="338"/>
      <c r="P112" s="338"/>
      <c r="Q112" s="338"/>
      <c r="R112" s="194"/>
    </row>
    <row r="113" spans="2:65" s="153" customFormat="1" ht="10.35" customHeight="1">
      <c r="B113" s="197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4"/>
    </row>
    <row r="114" spans="2:65" s="198" customFormat="1" ht="29.25" customHeight="1">
      <c r="B114" s="205"/>
      <c r="C114" s="204" t="s">
        <v>114</v>
      </c>
      <c r="D114" s="203" t="s">
        <v>115</v>
      </c>
      <c r="E114" s="203" t="s">
        <v>51</v>
      </c>
      <c r="F114" s="356" t="s">
        <v>116</v>
      </c>
      <c r="G114" s="356"/>
      <c r="H114" s="356"/>
      <c r="I114" s="356"/>
      <c r="J114" s="203" t="s">
        <v>117</v>
      </c>
      <c r="K114" s="203" t="s">
        <v>118</v>
      </c>
      <c r="L114" s="356" t="s">
        <v>119</v>
      </c>
      <c r="M114" s="356"/>
      <c r="N114" s="356" t="s">
        <v>93</v>
      </c>
      <c r="O114" s="356"/>
      <c r="P114" s="356"/>
      <c r="Q114" s="357"/>
      <c r="R114" s="202"/>
      <c r="T114" s="201" t="s">
        <v>120</v>
      </c>
      <c r="U114" s="200" t="s">
        <v>33</v>
      </c>
      <c r="V114" s="200" t="s">
        <v>121</v>
      </c>
      <c r="W114" s="200" t="s">
        <v>122</v>
      </c>
      <c r="X114" s="200" t="s">
        <v>123</v>
      </c>
      <c r="Y114" s="200" t="s">
        <v>124</v>
      </c>
      <c r="Z114" s="200" t="s">
        <v>125</v>
      </c>
      <c r="AA114" s="199" t="s">
        <v>126</v>
      </c>
    </row>
    <row r="115" spans="2:65" s="153" customFormat="1" ht="29.25" customHeight="1">
      <c r="B115" s="197"/>
      <c r="C115" s="196" t="s">
        <v>89</v>
      </c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358">
        <f>BK115</f>
        <v>0</v>
      </c>
      <c r="O115" s="359"/>
      <c r="P115" s="359"/>
      <c r="Q115" s="359"/>
      <c r="R115" s="194"/>
      <c r="T115" s="193"/>
      <c r="U115" s="191"/>
      <c r="V115" s="191"/>
      <c r="W115" s="192">
        <f>W116+W128</f>
        <v>49.475527929999998</v>
      </c>
      <c r="X115" s="191"/>
      <c r="Y115" s="192">
        <f>Y116+Y128</f>
        <v>5.30863452</v>
      </c>
      <c r="Z115" s="191"/>
      <c r="AA115" s="190">
        <f>AA116+AA128</f>
        <v>0</v>
      </c>
      <c r="AT115" s="157" t="s">
        <v>68</v>
      </c>
      <c r="AU115" s="157" t="s">
        <v>95</v>
      </c>
      <c r="BK115" s="189">
        <f>BK116+BK128</f>
        <v>0</v>
      </c>
    </row>
    <row r="116" spans="2:65" s="173" customFormat="1" ht="37.35" customHeight="1">
      <c r="B116" s="183"/>
      <c r="C116" s="178"/>
      <c r="D116" s="188" t="s">
        <v>620</v>
      </c>
      <c r="E116" s="188"/>
      <c r="F116" s="188"/>
      <c r="G116" s="188"/>
      <c r="H116" s="188"/>
      <c r="I116" s="188"/>
      <c r="J116" s="188"/>
      <c r="K116" s="188"/>
      <c r="L116" s="188"/>
      <c r="M116" s="188"/>
      <c r="N116" s="360">
        <f>BK116</f>
        <v>0</v>
      </c>
      <c r="O116" s="361"/>
      <c r="P116" s="361"/>
      <c r="Q116" s="361"/>
      <c r="R116" s="181"/>
      <c r="T116" s="180"/>
      <c r="U116" s="178"/>
      <c r="V116" s="178"/>
      <c r="W116" s="179">
        <f>W117</f>
        <v>22.25477283</v>
      </c>
      <c r="X116" s="178"/>
      <c r="Y116" s="179">
        <f>Y117</f>
        <v>4.6918937200000004</v>
      </c>
      <c r="Z116" s="178"/>
      <c r="AA116" s="177">
        <f>AA117</f>
        <v>0</v>
      </c>
      <c r="AR116" s="175" t="s">
        <v>76</v>
      </c>
      <c r="AT116" s="176" t="s">
        <v>68</v>
      </c>
      <c r="AU116" s="176" t="s">
        <v>69</v>
      </c>
      <c r="AY116" s="175" t="s">
        <v>128</v>
      </c>
      <c r="BK116" s="174">
        <f>BK117</f>
        <v>0</v>
      </c>
    </row>
    <row r="117" spans="2:65" s="173" customFormat="1" ht="19.899999999999999" customHeight="1">
      <c r="B117" s="183"/>
      <c r="C117" s="178"/>
      <c r="D117" s="182" t="s">
        <v>725</v>
      </c>
      <c r="E117" s="182"/>
      <c r="F117" s="182"/>
      <c r="G117" s="182"/>
      <c r="H117" s="182"/>
      <c r="I117" s="182"/>
      <c r="J117" s="182"/>
      <c r="K117" s="182"/>
      <c r="L117" s="182"/>
      <c r="M117" s="182"/>
      <c r="N117" s="362">
        <f>BK117</f>
        <v>0</v>
      </c>
      <c r="O117" s="363"/>
      <c r="P117" s="363"/>
      <c r="Q117" s="363"/>
      <c r="R117" s="181"/>
      <c r="T117" s="180"/>
      <c r="U117" s="178"/>
      <c r="V117" s="178"/>
      <c r="W117" s="179">
        <f>SUM(W118:W127)</f>
        <v>22.25477283</v>
      </c>
      <c r="X117" s="178"/>
      <c r="Y117" s="179">
        <f>SUM(Y118:Y127)</f>
        <v>4.6918937200000004</v>
      </c>
      <c r="Z117" s="178"/>
      <c r="AA117" s="177">
        <f>SUM(AA118:AA127)</f>
        <v>0</v>
      </c>
      <c r="AR117" s="175" t="s">
        <v>76</v>
      </c>
      <c r="AT117" s="176" t="s">
        <v>68</v>
      </c>
      <c r="AU117" s="176" t="s">
        <v>76</v>
      </c>
      <c r="AY117" s="175" t="s">
        <v>128</v>
      </c>
      <c r="BK117" s="174">
        <f>SUM(BK118:BK127)</f>
        <v>0</v>
      </c>
    </row>
    <row r="118" spans="2:65" s="153" customFormat="1" ht="38.25" customHeight="1">
      <c r="B118" s="169"/>
      <c r="C118" s="168" t="s">
        <v>159</v>
      </c>
      <c r="D118" s="168" t="s">
        <v>129</v>
      </c>
      <c r="E118" s="167" t="s">
        <v>724</v>
      </c>
      <c r="F118" s="364" t="s">
        <v>723</v>
      </c>
      <c r="G118" s="364"/>
      <c r="H118" s="364"/>
      <c r="I118" s="364"/>
      <c r="J118" s="166" t="s">
        <v>132</v>
      </c>
      <c r="K118" s="165">
        <v>3.86</v>
      </c>
      <c r="L118" s="365"/>
      <c r="M118" s="365"/>
      <c r="N118" s="365">
        <f t="shared" ref="N118:N127" si="0">ROUND(L118*K118,3)</f>
        <v>0</v>
      </c>
      <c r="O118" s="365"/>
      <c r="P118" s="365"/>
      <c r="Q118" s="365"/>
      <c r="R118" s="164"/>
      <c r="T118" s="163" t="s">
        <v>5</v>
      </c>
      <c r="U118" s="172" t="s">
        <v>36</v>
      </c>
      <c r="V118" s="171">
        <v>0.47733999999999999</v>
      </c>
      <c r="W118" s="171">
        <f t="shared" ref="W118:W127" si="1">V118*K118</f>
        <v>1.8425323999999998</v>
      </c>
      <c r="X118" s="171">
        <v>5.7770000000000002E-2</v>
      </c>
      <c r="Y118" s="171">
        <f t="shared" ref="Y118:Y127" si="2">X118*K118</f>
        <v>0.2229922</v>
      </c>
      <c r="Z118" s="171">
        <v>0</v>
      </c>
      <c r="AA118" s="170">
        <f t="shared" ref="AA118:AA127" si="3">Z118*K118</f>
        <v>0</v>
      </c>
      <c r="AR118" s="157" t="s">
        <v>136</v>
      </c>
      <c r="AT118" s="157" t="s">
        <v>129</v>
      </c>
      <c r="AU118" s="157" t="s">
        <v>127</v>
      </c>
      <c r="AY118" s="157" t="s">
        <v>128</v>
      </c>
      <c r="BE118" s="159">
        <f t="shared" ref="BE118:BE127" si="4">IF(U118="základná",N118,0)</f>
        <v>0</v>
      </c>
      <c r="BF118" s="159">
        <f t="shared" ref="BF118:BF127" si="5">IF(U118="znížená",N118,0)</f>
        <v>0</v>
      </c>
      <c r="BG118" s="159">
        <f t="shared" ref="BG118:BG127" si="6">IF(U118="zákl. prenesená",N118,0)</f>
        <v>0</v>
      </c>
      <c r="BH118" s="159">
        <f t="shared" ref="BH118:BH127" si="7">IF(U118="zníž. prenesená",N118,0)</f>
        <v>0</v>
      </c>
      <c r="BI118" s="159">
        <f t="shared" ref="BI118:BI127" si="8">IF(U118="nulová",N118,0)</f>
        <v>0</v>
      </c>
      <c r="BJ118" s="157" t="s">
        <v>127</v>
      </c>
      <c r="BK118" s="158">
        <f t="shared" ref="BK118:BK127" si="9">ROUND(L118*K118,3)</f>
        <v>0</v>
      </c>
      <c r="BL118" s="157" t="s">
        <v>136</v>
      </c>
      <c r="BM118" s="157" t="s">
        <v>722</v>
      </c>
    </row>
    <row r="119" spans="2:65" s="153" customFormat="1" ht="38.25" customHeight="1">
      <c r="B119" s="169"/>
      <c r="C119" s="168" t="s">
        <v>148</v>
      </c>
      <c r="D119" s="168" t="s">
        <v>129</v>
      </c>
      <c r="E119" s="167" t="s">
        <v>721</v>
      </c>
      <c r="F119" s="364" t="s">
        <v>720</v>
      </c>
      <c r="G119" s="364"/>
      <c r="H119" s="364"/>
      <c r="I119" s="364"/>
      <c r="J119" s="166" t="s">
        <v>132</v>
      </c>
      <c r="K119" s="165">
        <v>3.86</v>
      </c>
      <c r="L119" s="365"/>
      <c r="M119" s="365"/>
      <c r="N119" s="365">
        <f t="shared" si="0"/>
        <v>0</v>
      </c>
      <c r="O119" s="365"/>
      <c r="P119" s="365"/>
      <c r="Q119" s="365"/>
      <c r="R119" s="164"/>
      <c r="T119" s="163" t="s">
        <v>5</v>
      </c>
      <c r="U119" s="172" t="s">
        <v>36</v>
      </c>
      <c r="V119" s="171">
        <v>0.158</v>
      </c>
      <c r="W119" s="171">
        <f t="shared" si="1"/>
        <v>0.60987999999999998</v>
      </c>
      <c r="X119" s="171">
        <v>0</v>
      </c>
      <c r="Y119" s="171">
        <f t="shared" si="2"/>
        <v>0</v>
      </c>
      <c r="Z119" s="171">
        <v>0</v>
      </c>
      <c r="AA119" s="170">
        <f t="shared" si="3"/>
        <v>0</v>
      </c>
      <c r="AR119" s="157" t="s">
        <v>136</v>
      </c>
      <c r="AT119" s="157" t="s">
        <v>129</v>
      </c>
      <c r="AU119" s="157" t="s">
        <v>127</v>
      </c>
      <c r="AY119" s="157" t="s">
        <v>128</v>
      </c>
      <c r="BE119" s="159">
        <f t="shared" si="4"/>
        <v>0</v>
      </c>
      <c r="BF119" s="159">
        <f t="shared" si="5"/>
        <v>0</v>
      </c>
      <c r="BG119" s="159">
        <f t="shared" si="6"/>
        <v>0</v>
      </c>
      <c r="BH119" s="159">
        <f t="shared" si="7"/>
        <v>0</v>
      </c>
      <c r="BI119" s="159">
        <f t="shared" si="8"/>
        <v>0</v>
      </c>
      <c r="BJ119" s="157" t="s">
        <v>127</v>
      </c>
      <c r="BK119" s="158">
        <f t="shared" si="9"/>
        <v>0</v>
      </c>
      <c r="BL119" s="157" t="s">
        <v>136</v>
      </c>
      <c r="BM119" s="157" t="s">
        <v>719</v>
      </c>
    </row>
    <row r="120" spans="2:65" s="153" customFormat="1" ht="25.5" customHeight="1">
      <c r="B120" s="169"/>
      <c r="C120" s="168" t="s">
        <v>76</v>
      </c>
      <c r="D120" s="168" t="s">
        <v>129</v>
      </c>
      <c r="E120" s="167" t="s">
        <v>718</v>
      </c>
      <c r="F120" s="364" t="s">
        <v>717</v>
      </c>
      <c r="G120" s="364"/>
      <c r="H120" s="364"/>
      <c r="I120" s="364"/>
      <c r="J120" s="166" t="s">
        <v>186</v>
      </c>
      <c r="K120" s="165">
        <v>1.1040000000000001</v>
      </c>
      <c r="L120" s="365"/>
      <c r="M120" s="365"/>
      <c r="N120" s="365">
        <f t="shared" si="0"/>
        <v>0</v>
      </c>
      <c r="O120" s="365"/>
      <c r="P120" s="365"/>
      <c r="Q120" s="365"/>
      <c r="R120" s="164"/>
      <c r="T120" s="163" t="s">
        <v>5</v>
      </c>
      <c r="U120" s="172" t="s">
        <v>36</v>
      </c>
      <c r="V120" s="171">
        <v>2.6435599999999999</v>
      </c>
      <c r="W120" s="171">
        <f t="shared" si="1"/>
        <v>2.9184902400000001</v>
      </c>
      <c r="X120" s="171">
        <v>2.48793</v>
      </c>
      <c r="Y120" s="171">
        <f t="shared" si="2"/>
        <v>2.7466747200000001</v>
      </c>
      <c r="Z120" s="171">
        <v>0</v>
      </c>
      <c r="AA120" s="170">
        <f t="shared" si="3"/>
        <v>0</v>
      </c>
      <c r="AR120" s="157" t="s">
        <v>136</v>
      </c>
      <c r="AT120" s="157" t="s">
        <v>129</v>
      </c>
      <c r="AU120" s="157" t="s">
        <v>127</v>
      </c>
      <c r="AY120" s="157" t="s">
        <v>128</v>
      </c>
      <c r="BE120" s="159">
        <f t="shared" si="4"/>
        <v>0</v>
      </c>
      <c r="BF120" s="159">
        <f t="shared" si="5"/>
        <v>0</v>
      </c>
      <c r="BG120" s="159">
        <f t="shared" si="6"/>
        <v>0</v>
      </c>
      <c r="BH120" s="159">
        <f t="shared" si="7"/>
        <v>0</v>
      </c>
      <c r="BI120" s="159">
        <f t="shared" si="8"/>
        <v>0</v>
      </c>
      <c r="BJ120" s="157" t="s">
        <v>127</v>
      </c>
      <c r="BK120" s="158">
        <f t="shared" si="9"/>
        <v>0</v>
      </c>
      <c r="BL120" s="157" t="s">
        <v>136</v>
      </c>
      <c r="BM120" s="157" t="s">
        <v>716</v>
      </c>
    </row>
    <row r="121" spans="2:65" s="153" customFormat="1" ht="25.5" customHeight="1">
      <c r="B121" s="169"/>
      <c r="C121" s="168" t="s">
        <v>127</v>
      </c>
      <c r="D121" s="168" t="s">
        <v>129</v>
      </c>
      <c r="E121" s="167" t="s">
        <v>715</v>
      </c>
      <c r="F121" s="364" t="s">
        <v>714</v>
      </c>
      <c r="G121" s="364"/>
      <c r="H121" s="364"/>
      <c r="I121" s="364"/>
      <c r="J121" s="166" t="s">
        <v>186</v>
      </c>
      <c r="K121" s="165">
        <v>0.6</v>
      </c>
      <c r="L121" s="365"/>
      <c r="M121" s="365"/>
      <c r="N121" s="365">
        <f t="shared" si="0"/>
        <v>0</v>
      </c>
      <c r="O121" s="365"/>
      <c r="P121" s="365"/>
      <c r="Q121" s="365"/>
      <c r="R121" s="164"/>
      <c r="T121" s="163" t="s">
        <v>5</v>
      </c>
      <c r="U121" s="172" t="s">
        <v>36</v>
      </c>
      <c r="V121" s="171">
        <v>2.6326900000000002</v>
      </c>
      <c r="W121" s="171">
        <f t="shared" si="1"/>
        <v>1.5796140000000001</v>
      </c>
      <c r="X121" s="171">
        <v>7.2209999999999996E-2</v>
      </c>
      <c r="Y121" s="171">
        <f t="shared" si="2"/>
        <v>4.3325999999999996E-2</v>
      </c>
      <c r="Z121" s="171">
        <v>0</v>
      </c>
      <c r="AA121" s="170">
        <f t="shared" si="3"/>
        <v>0</v>
      </c>
      <c r="AR121" s="157" t="s">
        <v>136</v>
      </c>
      <c r="AT121" s="157" t="s">
        <v>129</v>
      </c>
      <c r="AU121" s="157" t="s">
        <v>127</v>
      </c>
      <c r="AY121" s="157" t="s">
        <v>128</v>
      </c>
      <c r="BE121" s="159">
        <f t="shared" si="4"/>
        <v>0</v>
      </c>
      <c r="BF121" s="159">
        <f t="shared" si="5"/>
        <v>0</v>
      </c>
      <c r="BG121" s="159">
        <f t="shared" si="6"/>
        <v>0</v>
      </c>
      <c r="BH121" s="159">
        <f t="shared" si="7"/>
        <v>0</v>
      </c>
      <c r="BI121" s="159">
        <f t="shared" si="8"/>
        <v>0</v>
      </c>
      <c r="BJ121" s="157" t="s">
        <v>127</v>
      </c>
      <c r="BK121" s="158">
        <f t="shared" si="9"/>
        <v>0</v>
      </c>
      <c r="BL121" s="157" t="s">
        <v>136</v>
      </c>
      <c r="BM121" s="157" t="s">
        <v>713</v>
      </c>
    </row>
    <row r="122" spans="2:65" s="153" customFormat="1" ht="38.25" customHeight="1">
      <c r="B122" s="169"/>
      <c r="C122" s="187" t="s">
        <v>137</v>
      </c>
      <c r="D122" s="187" t="s">
        <v>267</v>
      </c>
      <c r="E122" s="186" t="s">
        <v>605</v>
      </c>
      <c r="F122" s="366" t="s">
        <v>604</v>
      </c>
      <c r="G122" s="366"/>
      <c r="H122" s="366"/>
      <c r="I122" s="366"/>
      <c r="J122" s="185" t="s">
        <v>186</v>
      </c>
      <c r="K122" s="184">
        <v>0.60599999999999998</v>
      </c>
      <c r="L122" s="367"/>
      <c r="M122" s="367"/>
      <c r="N122" s="367">
        <f t="shared" si="0"/>
        <v>0</v>
      </c>
      <c r="O122" s="365"/>
      <c r="P122" s="365"/>
      <c r="Q122" s="365"/>
      <c r="R122" s="164"/>
      <c r="T122" s="163" t="s">
        <v>5</v>
      </c>
      <c r="U122" s="172" t="s">
        <v>36</v>
      </c>
      <c r="V122" s="171">
        <v>0</v>
      </c>
      <c r="W122" s="171">
        <f t="shared" si="1"/>
        <v>0</v>
      </c>
      <c r="X122" s="171">
        <v>2.2683499999999999</v>
      </c>
      <c r="Y122" s="171">
        <f t="shared" si="2"/>
        <v>1.3746200999999998</v>
      </c>
      <c r="Z122" s="171">
        <v>0</v>
      </c>
      <c r="AA122" s="170">
        <f t="shared" si="3"/>
        <v>0</v>
      </c>
      <c r="AR122" s="157" t="s">
        <v>144</v>
      </c>
      <c r="AT122" s="157" t="s">
        <v>267</v>
      </c>
      <c r="AU122" s="157" t="s">
        <v>127</v>
      </c>
      <c r="AY122" s="157" t="s">
        <v>128</v>
      </c>
      <c r="BE122" s="159">
        <f t="shared" si="4"/>
        <v>0</v>
      </c>
      <c r="BF122" s="159">
        <f t="shared" si="5"/>
        <v>0</v>
      </c>
      <c r="BG122" s="159">
        <f t="shared" si="6"/>
        <v>0</v>
      </c>
      <c r="BH122" s="159">
        <f t="shared" si="7"/>
        <v>0</v>
      </c>
      <c r="BI122" s="159">
        <f t="shared" si="8"/>
        <v>0</v>
      </c>
      <c r="BJ122" s="157" t="s">
        <v>127</v>
      </c>
      <c r="BK122" s="158">
        <f t="shared" si="9"/>
        <v>0</v>
      </c>
      <c r="BL122" s="157" t="s">
        <v>136</v>
      </c>
      <c r="BM122" s="157" t="s">
        <v>712</v>
      </c>
    </row>
    <row r="123" spans="2:65" s="153" customFormat="1" ht="25.5" customHeight="1">
      <c r="B123" s="169"/>
      <c r="C123" s="168" t="s">
        <v>145</v>
      </c>
      <c r="D123" s="168" t="s">
        <v>129</v>
      </c>
      <c r="E123" s="167" t="s">
        <v>711</v>
      </c>
      <c r="F123" s="364" t="s">
        <v>710</v>
      </c>
      <c r="G123" s="364"/>
      <c r="H123" s="364"/>
      <c r="I123" s="364"/>
      <c r="J123" s="166" t="s">
        <v>182</v>
      </c>
      <c r="K123" s="165">
        <v>4.7E-2</v>
      </c>
      <c r="L123" s="365"/>
      <c r="M123" s="365"/>
      <c r="N123" s="365">
        <f t="shared" si="0"/>
        <v>0</v>
      </c>
      <c r="O123" s="365"/>
      <c r="P123" s="365"/>
      <c r="Q123" s="365"/>
      <c r="R123" s="164"/>
      <c r="T123" s="163" t="s">
        <v>5</v>
      </c>
      <c r="U123" s="172" t="s">
        <v>36</v>
      </c>
      <c r="V123" s="171">
        <v>40.198650000000001</v>
      </c>
      <c r="W123" s="171">
        <f t="shared" si="1"/>
        <v>1.8893365500000001</v>
      </c>
      <c r="X123" s="171">
        <v>1.0165500000000001</v>
      </c>
      <c r="Y123" s="171">
        <f t="shared" si="2"/>
        <v>4.7777850000000004E-2</v>
      </c>
      <c r="Z123" s="171">
        <v>0</v>
      </c>
      <c r="AA123" s="170">
        <f t="shared" si="3"/>
        <v>0</v>
      </c>
      <c r="AR123" s="157" t="s">
        <v>136</v>
      </c>
      <c r="AT123" s="157" t="s">
        <v>129</v>
      </c>
      <c r="AU123" s="157" t="s">
        <v>127</v>
      </c>
      <c r="AY123" s="157" t="s">
        <v>128</v>
      </c>
      <c r="BE123" s="159">
        <f t="shared" si="4"/>
        <v>0</v>
      </c>
      <c r="BF123" s="159">
        <f t="shared" si="5"/>
        <v>0</v>
      </c>
      <c r="BG123" s="159">
        <f t="shared" si="6"/>
        <v>0</v>
      </c>
      <c r="BH123" s="159">
        <f t="shared" si="7"/>
        <v>0</v>
      </c>
      <c r="BI123" s="159">
        <f t="shared" si="8"/>
        <v>0</v>
      </c>
      <c r="BJ123" s="157" t="s">
        <v>127</v>
      </c>
      <c r="BK123" s="158">
        <f t="shared" si="9"/>
        <v>0</v>
      </c>
      <c r="BL123" s="157" t="s">
        <v>136</v>
      </c>
      <c r="BM123" s="157" t="s">
        <v>709</v>
      </c>
    </row>
    <row r="124" spans="2:65" s="153" customFormat="1" ht="25.5" customHeight="1">
      <c r="B124" s="169"/>
      <c r="C124" s="168" t="s">
        <v>136</v>
      </c>
      <c r="D124" s="168" t="s">
        <v>129</v>
      </c>
      <c r="E124" s="167" t="s">
        <v>708</v>
      </c>
      <c r="F124" s="364" t="s">
        <v>707</v>
      </c>
      <c r="G124" s="364"/>
      <c r="H124" s="364"/>
      <c r="I124" s="364"/>
      <c r="J124" s="166" t="s">
        <v>182</v>
      </c>
      <c r="K124" s="165">
        <v>4.7E-2</v>
      </c>
      <c r="L124" s="365"/>
      <c r="M124" s="365"/>
      <c r="N124" s="365">
        <f t="shared" si="0"/>
        <v>0</v>
      </c>
      <c r="O124" s="365"/>
      <c r="P124" s="365"/>
      <c r="Q124" s="365"/>
      <c r="R124" s="164"/>
      <c r="T124" s="163" t="s">
        <v>5</v>
      </c>
      <c r="U124" s="172" t="s">
        <v>36</v>
      </c>
      <c r="V124" s="171">
        <v>40.200920000000004</v>
      </c>
      <c r="W124" s="171">
        <f t="shared" si="1"/>
        <v>1.8894432400000001</v>
      </c>
      <c r="X124" s="171">
        <v>1.6549999999999999E-2</v>
      </c>
      <c r="Y124" s="171">
        <f t="shared" si="2"/>
        <v>7.7784999999999996E-4</v>
      </c>
      <c r="Z124" s="171">
        <v>0</v>
      </c>
      <c r="AA124" s="170">
        <f t="shared" si="3"/>
        <v>0</v>
      </c>
      <c r="AR124" s="157" t="s">
        <v>136</v>
      </c>
      <c r="AT124" s="157" t="s">
        <v>129</v>
      </c>
      <c r="AU124" s="157" t="s">
        <v>127</v>
      </c>
      <c r="AY124" s="157" t="s">
        <v>128</v>
      </c>
      <c r="BE124" s="159">
        <f t="shared" si="4"/>
        <v>0</v>
      </c>
      <c r="BF124" s="159">
        <f t="shared" si="5"/>
        <v>0</v>
      </c>
      <c r="BG124" s="159">
        <f t="shared" si="6"/>
        <v>0</v>
      </c>
      <c r="BH124" s="159">
        <f t="shared" si="7"/>
        <v>0</v>
      </c>
      <c r="BI124" s="159">
        <f t="shared" si="8"/>
        <v>0</v>
      </c>
      <c r="BJ124" s="157" t="s">
        <v>127</v>
      </c>
      <c r="BK124" s="158">
        <f t="shared" si="9"/>
        <v>0</v>
      </c>
      <c r="BL124" s="157" t="s">
        <v>136</v>
      </c>
      <c r="BM124" s="157" t="s">
        <v>706</v>
      </c>
    </row>
    <row r="125" spans="2:65" s="153" customFormat="1" ht="38.25" customHeight="1">
      <c r="B125" s="169"/>
      <c r="C125" s="168" t="s">
        <v>152</v>
      </c>
      <c r="D125" s="168" t="s">
        <v>129</v>
      </c>
      <c r="E125" s="167" t="s">
        <v>705</v>
      </c>
      <c r="F125" s="364" t="s">
        <v>704</v>
      </c>
      <c r="G125" s="364"/>
      <c r="H125" s="364"/>
      <c r="I125" s="364"/>
      <c r="J125" s="166" t="s">
        <v>132</v>
      </c>
      <c r="K125" s="165">
        <v>3.86</v>
      </c>
      <c r="L125" s="365"/>
      <c r="M125" s="365"/>
      <c r="N125" s="365">
        <f t="shared" si="0"/>
        <v>0</v>
      </c>
      <c r="O125" s="365"/>
      <c r="P125" s="365"/>
      <c r="Q125" s="365"/>
      <c r="R125" s="164"/>
      <c r="T125" s="163" t="s">
        <v>5</v>
      </c>
      <c r="U125" s="172" t="s">
        <v>36</v>
      </c>
      <c r="V125" s="171">
        <v>2.0357400000000001</v>
      </c>
      <c r="W125" s="171">
        <f t="shared" si="1"/>
        <v>7.8579564</v>
      </c>
      <c r="X125" s="171">
        <v>6.6250000000000003E-2</v>
      </c>
      <c r="Y125" s="171">
        <f t="shared" si="2"/>
        <v>0.25572499999999998</v>
      </c>
      <c r="Z125" s="171">
        <v>0</v>
      </c>
      <c r="AA125" s="170">
        <f t="shared" si="3"/>
        <v>0</v>
      </c>
      <c r="AR125" s="157" t="s">
        <v>136</v>
      </c>
      <c r="AT125" s="157" t="s">
        <v>129</v>
      </c>
      <c r="AU125" s="157" t="s">
        <v>127</v>
      </c>
      <c r="AY125" s="157" t="s">
        <v>128</v>
      </c>
      <c r="BE125" s="159">
        <f t="shared" si="4"/>
        <v>0</v>
      </c>
      <c r="BF125" s="159">
        <f t="shared" si="5"/>
        <v>0</v>
      </c>
      <c r="BG125" s="159">
        <f t="shared" si="6"/>
        <v>0</v>
      </c>
      <c r="BH125" s="159">
        <f t="shared" si="7"/>
        <v>0</v>
      </c>
      <c r="BI125" s="159">
        <f t="shared" si="8"/>
        <v>0</v>
      </c>
      <c r="BJ125" s="157" t="s">
        <v>127</v>
      </c>
      <c r="BK125" s="158">
        <f t="shared" si="9"/>
        <v>0</v>
      </c>
      <c r="BL125" s="157" t="s">
        <v>136</v>
      </c>
      <c r="BM125" s="157" t="s">
        <v>703</v>
      </c>
    </row>
    <row r="126" spans="2:65" s="153" customFormat="1" ht="38.25" customHeight="1">
      <c r="B126" s="169"/>
      <c r="C126" s="168" t="s">
        <v>141</v>
      </c>
      <c r="D126" s="168" t="s">
        <v>129</v>
      </c>
      <c r="E126" s="167" t="s">
        <v>702</v>
      </c>
      <c r="F126" s="364" t="s">
        <v>701</v>
      </c>
      <c r="G126" s="364"/>
      <c r="H126" s="364"/>
      <c r="I126" s="364"/>
      <c r="J126" s="166" t="s">
        <v>132</v>
      </c>
      <c r="K126" s="165">
        <v>3</v>
      </c>
      <c r="L126" s="365"/>
      <c r="M126" s="365"/>
      <c r="N126" s="365">
        <f t="shared" si="0"/>
        <v>0</v>
      </c>
      <c r="O126" s="365"/>
      <c r="P126" s="365"/>
      <c r="Q126" s="365"/>
      <c r="R126" s="164"/>
      <c r="T126" s="163" t="s">
        <v>5</v>
      </c>
      <c r="U126" s="172" t="s">
        <v>36</v>
      </c>
      <c r="V126" s="171">
        <v>0.34899999999999998</v>
      </c>
      <c r="W126" s="171">
        <f t="shared" si="1"/>
        <v>1.0469999999999999</v>
      </c>
      <c r="X126" s="171">
        <v>0</v>
      </c>
      <c r="Y126" s="171">
        <f t="shared" si="2"/>
        <v>0</v>
      </c>
      <c r="Z126" s="171">
        <v>0</v>
      </c>
      <c r="AA126" s="170">
        <f t="shared" si="3"/>
        <v>0</v>
      </c>
      <c r="AR126" s="157" t="s">
        <v>136</v>
      </c>
      <c r="AT126" s="157" t="s">
        <v>129</v>
      </c>
      <c r="AU126" s="157" t="s">
        <v>127</v>
      </c>
      <c r="AY126" s="157" t="s">
        <v>128</v>
      </c>
      <c r="BE126" s="159">
        <f t="shared" si="4"/>
        <v>0</v>
      </c>
      <c r="BF126" s="159">
        <f t="shared" si="5"/>
        <v>0</v>
      </c>
      <c r="BG126" s="159">
        <f t="shared" si="6"/>
        <v>0</v>
      </c>
      <c r="BH126" s="159">
        <f t="shared" si="7"/>
        <v>0</v>
      </c>
      <c r="BI126" s="159">
        <f t="shared" si="8"/>
        <v>0</v>
      </c>
      <c r="BJ126" s="157" t="s">
        <v>127</v>
      </c>
      <c r="BK126" s="158">
        <f t="shared" si="9"/>
        <v>0</v>
      </c>
      <c r="BL126" s="157" t="s">
        <v>136</v>
      </c>
      <c r="BM126" s="157" t="s">
        <v>700</v>
      </c>
    </row>
    <row r="127" spans="2:65" s="153" customFormat="1" ht="38.25" customHeight="1">
      <c r="B127" s="169"/>
      <c r="C127" s="168" t="s">
        <v>144</v>
      </c>
      <c r="D127" s="168" t="s">
        <v>129</v>
      </c>
      <c r="E127" s="167" t="s">
        <v>699</v>
      </c>
      <c r="F127" s="364" t="s">
        <v>698</v>
      </c>
      <c r="G127" s="364"/>
      <c r="H127" s="364"/>
      <c r="I127" s="364"/>
      <c r="J127" s="166" t="s">
        <v>132</v>
      </c>
      <c r="K127" s="165">
        <v>6.86</v>
      </c>
      <c r="L127" s="365"/>
      <c r="M127" s="365"/>
      <c r="N127" s="365">
        <f t="shared" si="0"/>
        <v>0</v>
      </c>
      <c r="O127" s="365"/>
      <c r="P127" s="365"/>
      <c r="Q127" s="365"/>
      <c r="R127" s="164"/>
      <c r="T127" s="163" t="s">
        <v>5</v>
      </c>
      <c r="U127" s="172" t="s">
        <v>36</v>
      </c>
      <c r="V127" s="171">
        <v>0.38200000000000001</v>
      </c>
      <c r="W127" s="171">
        <f t="shared" si="1"/>
        <v>2.62052</v>
      </c>
      <c r="X127" s="171">
        <v>0</v>
      </c>
      <c r="Y127" s="171">
        <f t="shared" si="2"/>
        <v>0</v>
      </c>
      <c r="Z127" s="171">
        <v>0</v>
      </c>
      <c r="AA127" s="170">
        <f t="shared" si="3"/>
        <v>0</v>
      </c>
      <c r="AR127" s="157" t="s">
        <v>136</v>
      </c>
      <c r="AT127" s="157" t="s">
        <v>129</v>
      </c>
      <c r="AU127" s="157" t="s">
        <v>127</v>
      </c>
      <c r="AY127" s="157" t="s">
        <v>128</v>
      </c>
      <c r="BE127" s="159">
        <f t="shared" si="4"/>
        <v>0</v>
      </c>
      <c r="BF127" s="159">
        <f t="shared" si="5"/>
        <v>0</v>
      </c>
      <c r="BG127" s="159">
        <f t="shared" si="6"/>
        <v>0</v>
      </c>
      <c r="BH127" s="159">
        <f t="shared" si="7"/>
        <v>0</v>
      </c>
      <c r="BI127" s="159">
        <f t="shared" si="8"/>
        <v>0</v>
      </c>
      <c r="BJ127" s="157" t="s">
        <v>127</v>
      </c>
      <c r="BK127" s="158">
        <f t="shared" si="9"/>
        <v>0</v>
      </c>
      <c r="BL127" s="157" t="s">
        <v>136</v>
      </c>
      <c r="BM127" s="157" t="s">
        <v>697</v>
      </c>
    </row>
    <row r="128" spans="2:65" s="173" customFormat="1" ht="37.35" customHeight="1">
      <c r="B128" s="183"/>
      <c r="C128" s="178"/>
      <c r="D128" s="188" t="s">
        <v>578</v>
      </c>
      <c r="E128" s="188"/>
      <c r="F128" s="188"/>
      <c r="G128" s="188"/>
      <c r="H128" s="188"/>
      <c r="I128" s="188"/>
      <c r="J128" s="188"/>
      <c r="K128" s="188"/>
      <c r="L128" s="188"/>
      <c r="M128" s="188"/>
      <c r="N128" s="368">
        <f>BK128</f>
        <v>0</v>
      </c>
      <c r="O128" s="369"/>
      <c r="P128" s="369"/>
      <c r="Q128" s="369"/>
      <c r="R128" s="181"/>
      <c r="T128" s="180"/>
      <c r="U128" s="178"/>
      <c r="V128" s="178"/>
      <c r="W128" s="179">
        <f>W129+W134+W140</f>
        <v>27.220755099999998</v>
      </c>
      <c r="X128" s="178"/>
      <c r="Y128" s="179">
        <f>Y129+Y134+Y140</f>
        <v>0.61674079999999998</v>
      </c>
      <c r="Z128" s="178"/>
      <c r="AA128" s="177">
        <f>AA129+AA134+AA140</f>
        <v>0</v>
      </c>
      <c r="AR128" s="175" t="s">
        <v>127</v>
      </c>
      <c r="AT128" s="176" t="s">
        <v>68</v>
      </c>
      <c r="AU128" s="176" t="s">
        <v>69</v>
      </c>
      <c r="AY128" s="175" t="s">
        <v>128</v>
      </c>
      <c r="BK128" s="174">
        <f>BK129+BK134+BK140</f>
        <v>0</v>
      </c>
    </row>
    <row r="129" spans="2:65" s="173" customFormat="1" ht="19.899999999999999" customHeight="1">
      <c r="B129" s="183"/>
      <c r="C129" s="178"/>
      <c r="D129" s="182" t="s">
        <v>109</v>
      </c>
      <c r="E129" s="182"/>
      <c r="F129" s="182"/>
      <c r="G129" s="182"/>
      <c r="H129" s="182"/>
      <c r="I129" s="182"/>
      <c r="J129" s="182"/>
      <c r="K129" s="182"/>
      <c r="L129" s="182"/>
      <c r="M129" s="182"/>
      <c r="N129" s="362">
        <f>BK129</f>
        <v>0</v>
      </c>
      <c r="O129" s="363"/>
      <c r="P129" s="363"/>
      <c r="Q129" s="363"/>
      <c r="R129" s="181"/>
      <c r="T129" s="180"/>
      <c r="U129" s="178"/>
      <c r="V129" s="178"/>
      <c r="W129" s="179">
        <f>SUM(W130:W133)</f>
        <v>11.963661</v>
      </c>
      <c r="X129" s="178"/>
      <c r="Y129" s="179">
        <f>SUM(Y130:Y133)</f>
        <v>0.187</v>
      </c>
      <c r="Z129" s="178"/>
      <c r="AA129" s="177">
        <f>SUM(AA130:AA133)</f>
        <v>0</v>
      </c>
      <c r="AR129" s="175" t="s">
        <v>127</v>
      </c>
      <c r="AT129" s="176" t="s">
        <v>68</v>
      </c>
      <c r="AU129" s="176" t="s">
        <v>76</v>
      </c>
      <c r="AY129" s="175" t="s">
        <v>128</v>
      </c>
      <c r="BK129" s="174">
        <f>SUM(BK130:BK133)</f>
        <v>0</v>
      </c>
    </row>
    <row r="130" spans="2:65" s="153" customFormat="1" ht="38.25" customHeight="1">
      <c r="B130" s="169"/>
      <c r="C130" s="168" t="s">
        <v>133</v>
      </c>
      <c r="D130" s="168" t="s">
        <v>129</v>
      </c>
      <c r="E130" s="167" t="s">
        <v>577</v>
      </c>
      <c r="F130" s="364" t="s">
        <v>576</v>
      </c>
      <c r="G130" s="364"/>
      <c r="H130" s="364"/>
      <c r="I130" s="364"/>
      <c r="J130" s="166" t="s">
        <v>140</v>
      </c>
      <c r="K130" s="165">
        <v>60</v>
      </c>
      <c r="L130" s="365"/>
      <c r="M130" s="365"/>
      <c r="N130" s="365">
        <f>ROUND(L130*K130,3)</f>
        <v>0</v>
      </c>
      <c r="O130" s="365"/>
      <c r="P130" s="365"/>
      <c r="Q130" s="365"/>
      <c r="R130" s="164"/>
      <c r="T130" s="163" t="s">
        <v>5</v>
      </c>
      <c r="U130" s="172" t="s">
        <v>36</v>
      </c>
      <c r="V130" s="171">
        <v>0.18909999999999999</v>
      </c>
      <c r="W130" s="171">
        <f>V130*K130</f>
        <v>11.346</v>
      </c>
      <c r="X130" s="171">
        <v>5.0000000000000002E-5</v>
      </c>
      <c r="Y130" s="171">
        <f>X130*K130</f>
        <v>3.0000000000000001E-3</v>
      </c>
      <c r="Z130" s="171">
        <v>0</v>
      </c>
      <c r="AA130" s="170">
        <f>Z130*K130</f>
        <v>0</v>
      </c>
      <c r="AR130" s="157" t="s">
        <v>133</v>
      </c>
      <c r="AT130" s="157" t="s">
        <v>129</v>
      </c>
      <c r="AU130" s="157" t="s">
        <v>127</v>
      </c>
      <c r="AY130" s="157" t="s">
        <v>128</v>
      </c>
      <c r="BE130" s="159">
        <f>IF(U130="základná",N130,0)</f>
        <v>0</v>
      </c>
      <c r="BF130" s="159">
        <f>IF(U130="znížená",N130,0)</f>
        <v>0</v>
      </c>
      <c r="BG130" s="159">
        <f>IF(U130="zákl. prenesená",N130,0)</f>
        <v>0</v>
      </c>
      <c r="BH130" s="159">
        <f>IF(U130="zníž. prenesená",N130,0)</f>
        <v>0</v>
      </c>
      <c r="BI130" s="159">
        <f>IF(U130="nulová",N130,0)</f>
        <v>0</v>
      </c>
      <c r="BJ130" s="157" t="s">
        <v>127</v>
      </c>
      <c r="BK130" s="158">
        <f>ROUND(L130*K130,3)</f>
        <v>0</v>
      </c>
      <c r="BL130" s="157" t="s">
        <v>133</v>
      </c>
      <c r="BM130" s="157" t="s">
        <v>696</v>
      </c>
    </row>
    <row r="131" spans="2:65" s="153" customFormat="1" ht="25.5" customHeight="1">
      <c r="B131" s="169"/>
      <c r="C131" s="187" t="s">
        <v>188</v>
      </c>
      <c r="D131" s="187" t="s">
        <v>267</v>
      </c>
      <c r="E131" s="186" t="s">
        <v>695</v>
      </c>
      <c r="F131" s="366" t="s">
        <v>694</v>
      </c>
      <c r="G131" s="366"/>
      <c r="H131" s="366"/>
      <c r="I131" s="366"/>
      <c r="J131" s="185" t="s">
        <v>182</v>
      </c>
      <c r="K131" s="184">
        <v>0.1</v>
      </c>
      <c r="L131" s="367"/>
      <c r="M131" s="367"/>
      <c r="N131" s="367">
        <f>ROUND(L131*K131,3)</f>
        <v>0</v>
      </c>
      <c r="O131" s="365"/>
      <c r="P131" s="365"/>
      <c r="Q131" s="365"/>
      <c r="R131" s="164"/>
      <c r="T131" s="163" t="s">
        <v>5</v>
      </c>
      <c r="U131" s="172" t="s">
        <v>36</v>
      </c>
      <c r="V131" s="171">
        <v>0</v>
      </c>
      <c r="W131" s="171">
        <f>V131*K131</f>
        <v>0</v>
      </c>
      <c r="X131" s="171">
        <v>1</v>
      </c>
      <c r="Y131" s="171">
        <f>X131*K131</f>
        <v>0.1</v>
      </c>
      <c r="Z131" s="171">
        <v>0</v>
      </c>
      <c r="AA131" s="170">
        <f>Z131*K131</f>
        <v>0</v>
      </c>
      <c r="AR131" s="157" t="s">
        <v>187</v>
      </c>
      <c r="AT131" s="157" t="s">
        <v>267</v>
      </c>
      <c r="AU131" s="157" t="s">
        <v>127</v>
      </c>
      <c r="AY131" s="157" t="s">
        <v>128</v>
      </c>
      <c r="BE131" s="159">
        <f>IF(U131="základná",N131,0)</f>
        <v>0</v>
      </c>
      <c r="BF131" s="159">
        <f>IF(U131="znížená",N131,0)</f>
        <v>0</v>
      </c>
      <c r="BG131" s="159">
        <f>IF(U131="zákl. prenesená",N131,0)</f>
        <v>0</v>
      </c>
      <c r="BH131" s="159">
        <f>IF(U131="zníž. prenesená",N131,0)</f>
        <v>0</v>
      </c>
      <c r="BI131" s="159">
        <f>IF(U131="nulová",N131,0)</f>
        <v>0</v>
      </c>
      <c r="BJ131" s="157" t="s">
        <v>127</v>
      </c>
      <c r="BK131" s="158">
        <f>ROUND(L131*K131,3)</f>
        <v>0</v>
      </c>
      <c r="BL131" s="157" t="s">
        <v>133</v>
      </c>
      <c r="BM131" s="157" t="s">
        <v>693</v>
      </c>
    </row>
    <row r="132" spans="2:65" s="153" customFormat="1" ht="25.5" customHeight="1">
      <c r="B132" s="169"/>
      <c r="C132" s="187" t="s">
        <v>162</v>
      </c>
      <c r="D132" s="187" t="s">
        <v>267</v>
      </c>
      <c r="E132" s="186" t="s">
        <v>571</v>
      </c>
      <c r="F132" s="366" t="s">
        <v>570</v>
      </c>
      <c r="G132" s="366"/>
      <c r="H132" s="366"/>
      <c r="I132" s="366"/>
      <c r="J132" s="185" t="s">
        <v>182</v>
      </c>
      <c r="K132" s="184">
        <v>8.4000000000000005E-2</v>
      </c>
      <c r="L132" s="367"/>
      <c r="M132" s="367"/>
      <c r="N132" s="367">
        <f>ROUND(L132*K132,3)</f>
        <v>0</v>
      </c>
      <c r="O132" s="365"/>
      <c r="P132" s="365"/>
      <c r="Q132" s="365"/>
      <c r="R132" s="164"/>
      <c r="T132" s="163" t="s">
        <v>5</v>
      </c>
      <c r="U132" s="172" t="s">
        <v>36</v>
      </c>
      <c r="V132" s="171">
        <v>0</v>
      </c>
      <c r="W132" s="171">
        <f>V132*K132</f>
        <v>0</v>
      </c>
      <c r="X132" s="171">
        <v>1</v>
      </c>
      <c r="Y132" s="171">
        <f>X132*K132</f>
        <v>8.4000000000000005E-2</v>
      </c>
      <c r="Z132" s="171">
        <v>0</v>
      </c>
      <c r="AA132" s="170">
        <f>Z132*K132</f>
        <v>0</v>
      </c>
      <c r="AR132" s="157" t="s">
        <v>187</v>
      </c>
      <c r="AT132" s="157" t="s">
        <v>267</v>
      </c>
      <c r="AU132" s="157" t="s">
        <v>127</v>
      </c>
      <c r="AY132" s="157" t="s">
        <v>128</v>
      </c>
      <c r="BE132" s="159">
        <f>IF(U132="základná",N132,0)</f>
        <v>0</v>
      </c>
      <c r="BF132" s="159">
        <f>IF(U132="znížená",N132,0)</f>
        <v>0</v>
      </c>
      <c r="BG132" s="159">
        <f>IF(U132="zákl. prenesená",N132,0)</f>
        <v>0</v>
      </c>
      <c r="BH132" s="159">
        <f>IF(U132="zníž. prenesená",N132,0)</f>
        <v>0</v>
      </c>
      <c r="BI132" s="159">
        <f>IF(U132="nulová",N132,0)</f>
        <v>0</v>
      </c>
      <c r="BJ132" s="157" t="s">
        <v>127</v>
      </c>
      <c r="BK132" s="158">
        <f>ROUND(L132*K132,3)</f>
        <v>0</v>
      </c>
      <c r="BL132" s="157" t="s">
        <v>133</v>
      </c>
      <c r="BM132" s="157" t="s">
        <v>692</v>
      </c>
    </row>
    <row r="133" spans="2:65" s="153" customFormat="1" ht="38.25" customHeight="1">
      <c r="B133" s="169"/>
      <c r="C133" s="168" t="s">
        <v>195</v>
      </c>
      <c r="D133" s="168" t="s">
        <v>129</v>
      </c>
      <c r="E133" s="167" t="s">
        <v>548</v>
      </c>
      <c r="F133" s="364" t="s">
        <v>549</v>
      </c>
      <c r="G133" s="364"/>
      <c r="H133" s="364"/>
      <c r="I133" s="364"/>
      <c r="J133" s="166" t="s">
        <v>182</v>
      </c>
      <c r="K133" s="165">
        <v>0.187</v>
      </c>
      <c r="L133" s="365"/>
      <c r="M133" s="365"/>
      <c r="N133" s="365">
        <f>ROUND(L133*K133,3)</f>
        <v>0</v>
      </c>
      <c r="O133" s="365"/>
      <c r="P133" s="365"/>
      <c r="Q133" s="365"/>
      <c r="R133" s="164"/>
      <c r="T133" s="163" t="s">
        <v>5</v>
      </c>
      <c r="U133" s="172" t="s">
        <v>36</v>
      </c>
      <c r="V133" s="171">
        <v>3.3029999999999999</v>
      </c>
      <c r="W133" s="171">
        <f>V133*K133</f>
        <v>0.61766100000000002</v>
      </c>
      <c r="X133" s="171">
        <v>0</v>
      </c>
      <c r="Y133" s="171">
        <f>X133*K133</f>
        <v>0</v>
      </c>
      <c r="Z133" s="171">
        <v>0</v>
      </c>
      <c r="AA133" s="170">
        <f>Z133*K133</f>
        <v>0</v>
      </c>
      <c r="AR133" s="157" t="s">
        <v>133</v>
      </c>
      <c r="AT133" s="157" t="s">
        <v>129</v>
      </c>
      <c r="AU133" s="157" t="s">
        <v>127</v>
      </c>
      <c r="AY133" s="157" t="s">
        <v>128</v>
      </c>
      <c r="BE133" s="159">
        <f>IF(U133="základná",N133,0)</f>
        <v>0</v>
      </c>
      <c r="BF133" s="159">
        <f>IF(U133="znížená",N133,0)</f>
        <v>0</v>
      </c>
      <c r="BG133" s="159">
        <f>IF(U133="zákl. prenesená",N133,0)</f>
        <v>0</v>
      </c>
      <c r="BH133" s="159">
        <f>IF(U133="zníž. prenesená",N133,0)</f>
        <v>0</v>
      </c>
      <c r="BI133" s="159">
        <f>IF(U133="nulová",N133,0)</f>
        <v>0</v>
      </c>
      <c r="BJ133" s="157" t="s">
        <v>127</v>
      </c>
      <c r="BK133" s="158">
        <f>ROUND(L133*K133,3)</f>
        <v>0</v>
      </c>
      <c r="BL133" s="157" t="s">
        <v>133</v>
      </c>
      <c r="BM133" s="157" t="s">
        <v>691</v>
      </c>
    </row>
    <row r="134" spans="2:65" s="173" customFormat="1" ht="29.85" customHeight="1">
      <c r="B134" s="183"/>
      <c r="C134" s="178"/>
      <c r="D134" s="182" t="s">
        <v>690</v>
      </c>
      <c r="E134" s="182"/>
      <c r="F134" s="182"/>
      <c r="G134" s="182"/>
      <c r="H134" s="182"/>
      <c r="I134" s="182"/>
      <c r="J134" s="182"/>
      <c r="K134" s="182"/>
      <c r="L134" s="182"/>
      <c r="M134" s="182"/>
      <c r="N134" s="370">
        <f>BK134</f>
        <v>0</v>
      </c>
      <c r="O134" s="371"/>
      <c r="P134" s="371"/>
      <c r="Q134" s="371"/>
      <c r="R134" s="181"/>
      <c r="T134" s="180"/>
      <c r="U134" s="178"/>
      <c r="V134" s="178"/>
      <c r="W134" s="179">
        <f>SUM(W135:W139)</f>
        <v>12.809588499999998</v>
      </c>
      <c r="X134" s="178"/>
      <c r="Y134" s="179">
        <f>SUM(Y135:Y139)</f>
        <v>0.42831999999999998</v>
      </c>
      <c r="Z134" s="178"/>
      <c r="AA134" s="177">
        <f>SUM(AA135:AA139)</f>
        <v>0</v>
      </c>
      <c r="AR134" s="175" t="s">
        <v>127</v>
      </c>
      <c r="AT134" s="176" t="s">
        <v>68</v>
      </c>
      <c r="AU134" s="176" t="s">
        <v>76</v>
      </c>
      <c r="AY134" s="175" t="s">
        <v>128</v>
      </c>
      <c r="BK134" s="174">
        <f>SUM(BK135:BK139)</f>
        <v>0</v>
      </c>
    </row>
    <row r="135" spans="2:65" s="153" customFormat="1" ht="38.25" customHeight="1">
      <c r="B135" s="169"/>
      <c r="C135" s="168" t="s">
        <v>155</v>
      </c>
      <c r="D135" s="168" t="s">
        <v>129</v>
      </c>
      <c r="E135" s="167" t="s">
        <v>689</v>
      </c>
      <c r="F135" s="364" t="s">
        <v>688</v>
      </c>
      <c r="G135" s="364"/>
      <c r="H135" s="364"/>
      <c r="I135" s="364"/>
      <c r="J135" s="166" t="s">
        <v>132</v>
      </c>
      <c r="K135" s="165">
        <v>5.35</v>
      </c>
      <c r="L135" s="365"/>
      <c r="M135" s="365"/>
      <c r="N135" s="365">
        <f>ROUND(L135*K135,3)</f>
        <v>0</v>
      </c>
      <c r="O135" s="365"/>
      <c r="P135" s="365"/>
      <c r="Q135" s="365"/>
      <c r="R135" s="164"/>
      <c r="T135" s="163" t="s">
        <v>5</v>
      </c>
      <c r="U135" s="172" t="s">
        <v>36</v>
      </c>
      <c r="V135" s="171">
        <v>1.32796</v>
      </c>
      <c r="W135" s="171">
        <f>V135*K135</f>
        <v>7.1045859999999994</v>
      </c>
      <c r="X135" s="171">
        <v>6.0850000000000001E-2</v>
      </c>
      <c r="Y135" s="171">
        <f>X135*K135</f>
        <v>0.32554749999999999</v>
      </c>
      <c r="Z135" s="171">
        <v>0</v>
      </c>
      <c r="AA135" s="170">
        <f>Z135*K135</f>
        <v>0</v>
      </c>
      <c r="AR135" s="157" t="s">
        <v>133</v>
      </c>
      <c r="AT135" s="157" t="s">
        <v>129</v>
      </c>
      <c r="AU135" s="157" t="s">
        <v>127</v>
      </c>
      <c r="AY135" s="157" t="s">
        <v>128</v>
      </c>
      <c r="BE135" s="159">
        <f>IF(U135="základná",N135,0)</f>
        <v>0</v>
      </c>
      <c r="BF135" s="159">
        <f>IF(U135="znížená",N135,0)</f>
        <v>0</v>
      </c>
      <c r="BG135" s="159">
        <f>IF(U135="zákl. prenesená",N135,0)</f>
        <v>0</v>
      </c>
      <c r="BH135" s="159">
        <f>IF(U135="zníž. prenesená",N135,0)</f>
        <v>0</v>
      </c>
      <c r="BI135" s="159">
        <f>IF(U135="nulová",N135,0)</f>
        <v>0</v>
      </c>
      <c r="BJ135" s="157" t="s">
        <v>127</v>
      </c>
      <c r="BK135" s="158">
        <f>ROUND(L135*K135,3)</f>
        <v>0</v>
      </c>
      <c r="BL135" s="157" t="s">
        <v>133</v>
      </c>
      <c r="BM135" s="157" t="s">
        <v>687</v>
      </c>
    </row>
    <row r="136" spans="2:65" s="153" customFormat="1" ht="51" customHeight="1">
      <c r="B136" s="169"/>
      <c r="C136" s="168" t="s">
        <v>165</v>
      </c>
      <c r="D136" s="168" t="s">
        <v>129</v>
      </c>
      <c r="E136" s="167" t="s">
        <v>686</v>
      </c>
      <c r="F136" s="364" t="s">
        <v>685</v>
      </c>
      <c r="G136" s="364"/>
      <c r="H136" s="364"/>
      <c r="I136" s="364"/>
      <c r="J136" s="166" t="s">
        <v>132</v>
      </c>
      <c r="K136" s="165">
        <v>5.35</v>
      </c>
      <c r="L136" s="365"/>
      <c r="M136" s="365"/>
      <c r="N136" s="365">
        <f>ROUND(L136*K136,3)</f>
        <v>0</v>
      </c>
      <c r="O136" s="365"/>
      <c r="P136" s="365"/>
      <c r="Q136" s="365"/>
      <c r="R136" s="164"/>
      <c r="T136" s="163" t="s">
        <v>5</v>
      </c>
      <c r="U136" s="172" t="s">
        <v>36</v>
      </c>
      <c r="V136" s="171">
        <v>0.91215000000000002</v>
      </c>
      <c r="W136" s="171">
        <f>V136*K136</f>
        <v>4.8800024999999998</v>
      </c>
      <c r="X136" s="171">
        <v>4.1099999999999999E-3</v>
      </c>
      <c r="Y136" s="171">
        <f>X136*K136</f>
        <v>2.1988499999999998E-2</v>
      </c>
      <c r="Z136" s="171">
        <v>0</v>
      </c>
      <c r="AA136" s="170">
        <f>Z136*K136</f>
        <v>0</v>
      </c>
      <c r="AR136" s="157" t="s">
        <v>133</v>
      </c>
      <c r="AT136" s="157" t="s">
        <v>129</v>
      </c>
      <c r="AU136" s="157" t="s">
        <v>127</v>
      </c>
      <c r="AY136" s="157" t="s">
        <v>128</v>
      </c>
      <c r="BE136" s="159">
        <f>IF(U136="základná",N136,0)</f>
        <v>0</v>
      </c>
      <c r="BF136" s="159">
        <f>IF(U136="znížená",N136,0)</f>
        <v>0</v>
      </c>
      <c r="BG136" s="159">
        <f>IF(U136="zákl. prenesená",N136,0)</f>
        <v>0</v>
      </c>
      <c r="BH136" s="159">
        <f>IF(U136="zníž. prenesená",N136,0)</f>
        <v>0</v>
      </c>
      <c r="BI136" s="159">
        <f>IF(U136="nulová",N136,0)</f>
        <v>0</v>
      </c>
      <c r="BJ136" s="157" t="s">
        <v>127</v>
      </c>
      <c r="BK136" s="158">
        <f>ROUND(L136*K136,3)</f>
        <v>0</v>
      </c>
      <c r="BL136" s="157" t="s">
        <v>133</v>
      </c>
      <c r="BM136" s="157" t="s">
        <v>684</v>
      </c>
    </row>
    <row r="137" spans="2:65" s="153" customFormat="1" ht="25.5" customHeight="1">
      <c r="B137" s="169"/>
      <c r="C137" s="187" t="s">
        <v>151</v>
      </c>
      <c r="D137" s="187" t="s">
        <v>267</v>
      </c>
      <c r="E137" s="186" t="s">
        <v>683</v>
      </c>
      <c r="F137" s="366" t="s">
        <v>682</v>
      </c>
      <c r="G137" s="366"/>
      <c r="H137" s="366"/>
      <c r="I137" s="366"/>
      <c r="J137" s="185" t="s">
        <v>132</v>
      </c>
      <c r="K137" s="184">
        <v>5.4569999999999999</v>
      </c>
      <c r="L137" s="367"/>
      <c r="M137" s="367"/>
      <c r="N137" s="367">
        <f>ROUND(L137*K137,3)</f>
        <v>0</v>
      </c>
      <c r="O137" s="365"/>
      <c r="P137" s="365"/>
      <c r="Q137" s="365"/>
      <c r="R137" s="164"/>
      <c r="T137" s="163" t="s">
        <v>5</v>
      </c>
      <c r="U137" s="172" t="s">
        <v>36</v>
      </c>
      <c r="V137" s="171">
        <v>0</v>
      </c>
      <c r="W137" s="171">
        <f>V137*K137</f>
        <v>0</v>
      </c>
      <c r="X137" s="171">
        <v>1.2E-2</v>
      </c>
      <c r="Y137" s="171">
        <f>X137*K137</f>
        <v>6.5484000000000001E-2</v>
      </c>
      <c r="Z137" s="171">
        <v>0</v>
      </c>
      <c r="AA137" s="170">
        <f>Z137*K137</f>
        <v>0</v>
      </c>
      <c r="AR137" s="157" t="s">
        <v>187</v>
      </c>
      <c r="AT137" s="157" t="s">
        <v>267</v>
      </c>
      <c r="AU137" s="157" t="s">
        <v>127</v>
      </c>
      <c r="AY137" s="157" t="s">
        <v>128</v>
      </c>
      <c r="BE137" s="159">
        <f>IF(U137="základná",N137,0)</f>
        <v>0</v>
      </c>
      <c r="BF137" s="159">
        <f>IF(U137="znížená",N137,0)</f>
        <v>0</v>
      </c>
      <c r="BG137" s="159">
        <f>IF(U137="zákl. prenesená",N137,0)</f>
        <v>0</v>
      </c>
      <c r="BH137" s="159">
        <f>IF(U137="zníž. prenesená",N137,0)</f>
        <v>0</v>
      </c>
      <c r="BI137" s="159">
        <f>IF(U137="nulová",N137,0)</f>
        <v>0</v>
      </c>
      <c r="BJ137" s="157" t="s">
        <v>127</v>
      </c>
      <c r="BK137" s="158">
        <f>ROUND(L137*K137,3)</f>
        <v>0</v>
      </c>
      <c r="BL137" s="157" t="s">
        <v>133</v>
      </c>
      <c r="BM137" s="157" t="s">
        <v>681</v>
      </c>
    </row>
    <row r="138" spans="2:65" s="153" customFormat="1" ht="25.5" customHeight="1">
      <c r="B138" s="169"/>
      <c r="C138" s="187" t="s">
        <v>172</v>
      </c>
      <c r="D138" s="187" t="s">
        <v>267</v>
      </c>
      <c r="E138" s="186" t="s">
        <v>680</v>
      </c>
      <c r="F138" s="366" t="s">
        <v>679</v>
      </c>
      <c r="G138" s="366"/>
      <c r="H138" s="366"/>
      <c r="I138" s="366"/>
      <c r="J138" s="185" t="s">
        <v>158</v>
      </c>
      <c r="K138" s="184">
        <v>3.06</v>
      </c>
      <c r="L138" s="367"/>
      <c r="M138" s="367"/>
      <c r="N138" s="367">
        <f>ROUND(L138*K138,3)</f>
        <v>0</v>
      </c>
      <c r="O138" s="365"/>
      <c r="P138" s="365"/>
      <c r="Q138" s="365"/>
      <c r="R138" s="164"/>
      <c r="T138" s="163" t="s">
        <v>5</v>
      </c>
      <c r="U138" s="172" t="s">
        <v>36</v>
      </c>
      <c r="V138" s="171">
        <v>0</v>
      </c>
      <c r="W138" s="171">
        <f>V138*K138</f>
        <v>0</v>
      </c>
      <c r="X138" s="171">
        <v>5.0000000000000001E-3</v>
      </c>
      <c r="Y138" s="171">
        <f>X138*K138</f>
        <v>1.5300000000000001E-2</v>
      </c>
      <c r="Z138" s="171">
        <v>0</v>
      </c>
      <c r="AA138" s="170">
        <f>Z138*K138</f>
        <v>0</v>
      </c>
      <c r="AR138" s="157" t="s">
        <v>187</v>
      </c>
      <c r="AT138" s="157" t="s">
        <v>267</v>
      </c>
      <c r="AU138" s="157" t="s">
        <v>127</v>
      </c>
      <c r="AY138" s="157" t="s">
        <v>128</v>
      </c>
      <c r="BE138" s="159">
        <f>IF(U138="základná",N138,0)</f>
        <v>0</v>
      </c>
      <c r="BF138" s="159">
        <f>IF(U138="znížená",N138,0)</f>
        <v>0</v>
      </c>
      <c r="BG138" s="159">
        <f>IF(U138="zákl. prenesená",N138,0)</f>
        <v>0</v>
      </c>
      <c r="BH138" s="159">
        <f>IF(U138="zníž. prenesená",N138,0)</f>
        <v>0</v>
      </c>
      <c r="BI138" s="159">
        <f>IF(U138="nulová",N138,0)</f>
        <v>0</v>
      </c>
      <c r="BJ138" s="157" t="s">
        <v>127</v>
      </c>
      <c r="BK138" s="158">
        <f>ROUND(L138*K138,3)</f>
        <v>0</v>
      </c>
      <c r="BL138" s="157" t="s">
        <v>133</v>
      </c>
      <c r="BM138" s="157" t="s">
        <v>678</v>
      </c>
    </row>
    <row r="139" spans="2:65" s="153" customFormat="1" ht="16.5" customHeight="1">
      <c r="B139" s="169"/>
      <c r="C139" s="168" t="s">
        <v>179</v>
      </c>
      <c r="D139" s="168" t="s">
        <v>129</v>
      </c>
      <c r="E139" s="167" t="s">
        <v>677</v>
      </c>
      <c r="F139" s="364" t="s">
        <v>676</v>
      </c>
      <c r="G139" s="364"/>
      <c r="H139" s="364"/>
      <c r="I139" s="364"/>
      <c r="J139" s="166" t="s">
        <v>140</v>
      </c>
      <c r="K139" s="165">
        <v>11</v>
      </c>
      <c r="L139" s="365"/>
      <c r="M139" s="365"/>
      <c r="N139" s="365">
        <f>ROUND(L139*K139,3)</f>
        <v>0</v>
      </c>
      <c r="O139" s="365"/>
      <c r="P139" s="365"/>
      <c r="Q139" s="365"/>
      <c r="R139" s="164"/>
      <c r="T139" s="163" t="s">
        <v>5</v>
      </c>
      <c r="U139" s="172" t="s">
        <v>36</v>
      </c>
      <c r="V139" s="171">
        <v>7.4999999999999997E-2</v>
      </c>
      <c r="W139" s="171">
        <f>V139*K139</f>
        <v>0.82499999999999996</v>
      </c>
      <c r="X139" s="171">
        <v>0</v>
      </c>
      <c r="Y139" s="171">
        <f>X139*K139</f>
        <v>0</v>
      </c>
      <c r="Z139" s="171">
        <v>0</v>
      </c>
      <c r="AA139" s="170">
        <f>Z139*K139</f>
        <v>0</v>
      </c>
      <c r="AR139" s="157" t="s">
        <v>133</v>
      </c>
      <c r="AT139" s="157" t="s">
        <v>129</v>
      </c>
      <c r="AU139" s="157" t="s">
        <v>127</v>
      </c>
      <c r="AY139" s="157" t="s">
        <v>128</v>
      </c>
      <c r="BE139" s="159">
        <f>IF(U139="základná",N139,0)</f>
        <v>0</v>
      </c>
      <c r="BF139" s="159">
        <f>IF(U139="znížená",N139,0)</f>
        <v>0</v>
      </c>
      <c r="BG139" s="159">
        <f>IF(U139="zákl. prenesená",N139,0)</f>
        <v>0</v>
      </c>
      <c r="BH139" s="159">
        <f>IF(U139="zníž. prenesená",N139,0)</f>
        <v>0</v>
      </c>
      <c r="BI139" s="159">
        <f>IF(U139="nulová",N139,0)</f>
        <v>0</v>
      </c>
      <c r="BJ139" s="157" t="s">
        <v>127</v>
      </c>
      <c r="BK139" s="158">
        <f>ROUND(L139*K139,3)</f>
        <v>0</v>
      </c>
      <c r="BL139" s="157" t="s">
        <v>133</v>
      </c>
      <c r="BM139" s="157" t="s">
        <v>675</v>
      </c>
    </row>
    <row r="140" spans="2:65" s="173" customFormat="1" ht="29.85" customHeight="1">
      <c r="B140" s="183"/>
      <c r="C140" s="178"/>
      <c r="D140" s="182" t="s">
        <v>110</v>
      </c>
      <c r="E140" s="182"/>
      <c r="F140" s="182"/>
      <c r="G140" s="182"/>
      <c r="H140" s="182"/>
      <c r="I140" s="182"/>
      <c r="J140" s="182"/>
      <c r="K140" s="182"/>
      <c r="L140" s="182"/>
      <c r="M140" s="182"/>
      <c r="N140" s="370">
        <f>BK140</f>
        <v>0</v>
      </c>
      <c r="O140" s="371"/>
      <c r="P140" s="371"/>
      <c r="Q140" s="371"/>
      <c r="R140" s="181"/>
      <c r="T140" s="180"/>
      <c r="U140" s="178"/>
      <c r="V140" s="178"/>
      <c r="W140" s="179">
        <f>SUM(W141:W142)</f>
        <v>2.4475055999999999</v>
      </c>
      <c r="X140" s="178"/>
      <c r="Y140" s="179">
        <f>SUM(Y141:Y142)</f>
        <v>1.4208000000000001E-3</v>
      </c>
      <c r="Z140" s="178"/>
      <c r="AA140" s="177">
        <f>SUM(AA141:AA142)</f>
        <v>0</v>
      </c>
      <c r="AR140" s="175" t="s">
        <v>127</v>
      </c>
      <c r="AT140" s="176" t="s">
        <v>68</v>
      </c>
      <c r="AU140" s="176" t="s">
        <v>76</v>
      </c>
      <c r="AY140" s="175" t="s">
        <v>128</v>
      </c>
      <c r="BK140" s="174">
        <f>SUM(BK141:BK142)</f>
        <v>0</v>
      </c>
    </row>
    <row r="141" spans="2:65" s="153" customFormat="1" ht="38.25" customHeight="1">
      <c r="B141" s="169"/>
      <c r="C141" s="168" t="s">
        <v>10</v>
      </c>
      <c r="D141" s="168" t="s">
        <v>129</v>
      </c>
      <c r="E141" s="167" t="s">
        <v>567</v>
      </c>
      <c r="F141" s="364" t="s">
        <v>566</v>
      </c>
      <c r="G141" s="364"/>
      <c r="H141" s="364"/>
      <c r="I141" s="364"/>
      <c r="J141" s="166" t="s">
        <v>132</v>
      </c>
      <c r="K141" s="165">
        <v>5.92</v>
      </c>
      <c r="L141" s="365"/>
      <c r="M141" s="365"/>
      <c r="N141" s="365">
        <f>ROUND(L141*K141,3)</f>
        <v>0</v>
      </c>
      <c r="O141" s="365"/>
      <c r="P141" s="365"/>
      <c r="Q141" s="365"/>
      <c r="R141" s="164"/>
      <c r="T141" s="163" t="s">
        <v>5</v>
      </c>
      <c r="U141" s="172" t="s">
        <v>36</v>
      </c>
      <c r="V141" s="171">
        <v>0.26529000000000003</v>
      </c>
      <c r="W141" s="171">
        <f>V141*K141</f>
        <v>1.5705168</v>
      </c>
      <c r="X141" s="171">
        <v>1.6000000000000001E-4</v>
      </c>
      <c r="Y141" s="171">
        <f>X141*K141</f>
        <v>9.4720000000000004E-4</v>
      </c>
      <c r="Z141" s="171">
        <v>0</v>
      </c>
      <c r="AA141" s="170">
        <f>Z141*K141</f>
        <v>0</v>
      </c>
      <c r="AR141" s="157" t="s">
        <v>133</v>
      </c>
      <c r="AT141" s="157" t="s">
        <v>129</v>
      </c>
      <c r="AU141" s="157" t="s">
        <v>127</v>
      </c>
      <c r="AY141" s="157" t="s">
        <v>128</v>
      </c>
      <c r="BE141" s="159">
        <f>IF(U141="základná",N141,0)</f>
        <v>0</v>
      </c>
      <c r="BF141" s="159">
        <f>IF(U141="znížená",N141,0)</f>
        <v>0</v>
      </c>
      <c r="BG141" s="159">
        <f>IF(U141="zákl. prenesená",N141,0)</f>
        <v>0</v>
      </c>
      <c r="BH141" s="159">
        <f>IF(U141="zníž. prenesená",N141,0)</f>
        <v>0</v>
      </c>
      <c r="BI141" s="159">
        <f>IF(U141="nulová",N141,0)</f>
        <v>0</v>
      </c>
      <c r="BJ141" s="157" t="s">
        <v>127</v>
      </c>
      <c r="BK141" s="158">
        <f>ROUND(L141*K141,3)</f>
        <v>0</v>
      </c>
      <c r="BL141" s="157" t="s">
        <v>133</v>
      </c>
      <c r="BM141" s="157" t="s">
        <v>674</v>
      </c>
    </row>
    <row r="142" spans="2:65" s="153" customFormat="1" ht="38.25" customHeight="1">
      <c r="B142" s="169"/>
      <c r="C142" s="168" t="s">
        <v>202</v>
      </c>
      <c r="D142" s="168" t="s">
        <v>129</v>
      </c>
      <c r="E142" s="167" t="s">
        <v>564</v>
      </c>
      <c r="F142" s="364" t="s">
        <v>563</v>
      </c>
      <c r="G142" s="364"/>
      <c r="H142" s="364"/>
      <c r="I142" s="364"/>
      <c r="J142" s="166" t="s">
        <v>132</v>
      </c>
      <c r="K142" s="165">
        <v>5.92</v>
      </c>
      <c r="L142" s="365"/>
      <c r="M142" s="365"/>
      <c r="N142" s="365">
        <f>ROUND(L142*K142,3)</f>
        <v>0</v>
      </c>
      <c r="O142" s="365"/>
      <c r="P142" s="365"/>
      <c r="Q142" s="365"/>
      <c r="R142" s="164"/>
      <c r="T142" s="163" t="s">
        <v>5</v>
      </c>
      <c r="U142" s="162" t="s">
        <v>36</v>
      </c>
      <c r="V142" s="161">
        <v>0.14813999999999999</v>
      </c>
      <c r="W142" s="161">
        <f>V142*K142</f>
        <v>0.8769887999999999</v>
      </c>
      <c r="X142" s="161">
        <v>8.0000000000000007E-5</v>
      </c>
      <c r="Y142" s="161">
        <f>X142*K142</f>
        <v>4.7360000000000002E-4</v>
      </c>
      <c r="Z142" s="161">
        <v>0</v>
      </c>
      <c r="AA142" s="160">
        <f>Z142*K142</f>
        <v>0</v>
      </c>
      <c r="AR142" s="157" t="s">
        <v>133</v>
      </c>
      <c r="AT142" s="157" t="s">
        <v>129</v>
      </c>
      <c r="AU142" s="157" t="s">
        <v>127</v>
      </c>
      <c r="AY142" s="157" t="s">
        <v>128</v>
      </c>
      <c r="BE142" s="159">
        <f>IF(U142="základná",N142,0)</f>
        <v>0</v>
      </c>
      <c r="BF142" s="159">
        <f>IF(U142="znížená",N142,0)</f>
        <v>0</v>
      </c>
      <c r="BG142" s="159">
        <f>IF(U142="zákl. prenesená",N142,0)</f>
        <v>0</v>
      </c>
      <c r="BH142" s="159">
        <f>IF(U142="zníž. prenesená",N142,0)</f>
        <v>0</v>
      </c>
      <c r="BI142" s="159">
        <f>IF(U142="nulová",N142,0)</f>
        <v>0</v>
      </c>
      <c r="BJ142" s="157" t="s">
        <v>127</v>
      </c>
      <c r="BK142" s="158">
        <f>ROUND(L142*K142,3)</f>
        <v>0</v>
      </c>
      <c r="BL142" s="157" t="s">
        <v>133</v>
      </c>
      <c r="BM142" s="157" t="s">
        <v>673</v>
      </c>
    </row>
    <row r="143" spans="2:65" s="153" customFormat="1" ht="6.95" customHeight="1">
      <c r="B143" s="156"/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4"/>
    </row>
  </sheetData>
  <mergeCells count="126">
    <mergeCell ref="F142:I142"/>
    <mergeCell ref="L142:M142"/>
    <mergeCell ref="N142:Q142"/>
    <mergeCell ref="F138:I138"/>
    <mergeCell ref="L138:M138"/>
    <mergeCell ref="N138:Q138"/>
    <mergeCell ref="F139:I139"/>
    <mergeCell ref="L139:M139"/>
    <mergeCell ref="N139:Q139"/>
    <mergeCell ref="N140:Q140"/>
    <mergeCell ref="F141:I141"/>
    <mergeCell ref="L141:M141"/>
    <mergeCell ref="N141:Q141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6:I126"/>
    <mergeCell ref="L126:M126"/>
    <mergeCell ref="N126:Q126"/>
    <mergeCell ref="F127:I127"/>
    <mergeCell ref="L127:M127"/>
    <mergeCell ref="N127:Q127"/>
    <mergeCell ref="N128:Q128"/>
    <mergeCell ref="N129:Q129"/>
    <mergeCell ref="F130:I130"/>
    <mergeCell ref="L130:M130"/>
    <mergeCell ref="N130:Q130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N115:Q115"/>
    <mergeCell ref="N116:Q116"/>
    <mergeCell ref="N117:Q117"/>
    <mergeCell ref="F118:I118"/>
    <mergeCell ref="L118:M118"/>
    <mergeCell ref="N118:Q118"/>
    <mergeCell ref="F119:I119"/>
    <mergeCell ref="L119:M119"/>
    <mergeCell ref="N119:Q119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H1:K1"/>
    <mergeCell ref="C2:Q2"/>
    <mergeCell ref="S2:AC2"/>
    <mergeCell ref="C4:Q4"/>
    <mergeCell ref="F6:P6"/>
    <mergeCell ref="F7:P7"/>
    <mergeCell ref="O9:P9"/>
    <mergeCell ref="O11:P11"/>
    <mergeCell ref="O12:P12"/>
  </mergeCells>
  <hyperlinks>
    <hyperlink ref="F1:G1" location="C2" display="1) Krycí list rozpočtu"/>
    <hyperlink ref="H1:K1" location="C86" display="2) Rekapitulácia rozpočtu"/>
    <hyperlink ref="L1" location="C114" display="3) Rozpočet"/>
    <hyperlink ref="S1:T1" location="'Rekapitulácia stavby'!C2" display="Rekapitulácia stavby"/>
  </hyperlinks>
  <pageMargins left="0.70866141732283472" right="0.70866141732283472" top="0.74803149606299213" bottom="0.74803149606299213" header="0.31496062992125984" footer="0.31496062992125984"/>
  <pageSetup paperSize="9" scale="92" fitToHeight="10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0"/>
  <sheetViews>
    <sheetView topLeftCell="A106" zoomScaleNormal="100" workbookViewId="0">
      <selection activeCell="A106" sqref="A106"/>
    </sheetView>
  </sheetViews>
  <sheetFormatPr defaultRowHeight="15"/>
  <cols>
    <col min="1" max="1" width="8.33203125" style="152" customWidth="1"/>
    <col min="2" max="2" width="1.6640625" style="152" customWidth="1"/>
    <col min="3" max="3" width="4.1640625" style="152" customWidth="1"/>
    <col min="4" max="4" width="4.33203125" style="152" customWidth="1"/>
    <col min="5" max="5" width="17.1640625" style="152" customWidth="1"/>
    <col min="6" max="7" width="11.1640625" style="152" customWidth="1"/>
    <col min="8" max="8" width="12.5" style="152" customWidth="1"/>
    <col min="9" max="9" width="7" style="152" customWidth="1"/>
    <col min="10" max="10" width="5.1640625" style="152" customWidth="1"/>
    <col min="11" max="11" width="11.5" style="152" customWidth="1"/>
    <col min="12" max="12" width="12" style="152" customWidth="1"/>
    <col min="13" max="14" width="6" style="152" customWidth="1"/>
    <col min="15" max="15" width="2" style="152" customWidth="1"/>
    <col min="16" max="16" width="12.5" style="152" customWidth="1"/>
    <col min="17" max="17" width="4.1640625" style="152" customWidth="1"/>
    <col min="18" max="18" width="1.6640625" style="152" customWidth="1"/>
    <col min="19" max="19" width="8.1640625" style="152" customWidth="1"/>
    <col min="20" max="20" width="29.6640625" style="152" hidden="1" customWidth="1"/>
    <col min="21" max="21" width="16.33203125" style="152" hidden="1" customWidth="1"/>
    <col min="22" max="22" width="12.33203125" style="152" hidden="1" customWidth="1"/>
    <col min="23" max="23" width="16.33203125" style="152" hidden="1" customWidth="1"/>
    <col min="24" max="24" width="12.1640625" style="152" hidden="1" customWidth="1"/>
    <col min="25" max="25" width="15" style="152" hidden="1" customWidth="1"/>
    <col min="26" max="26" width="11" style="152" hidden="1" customWidth="1"/>
    <col min="27" max="27" width="15" style="152" hidden="1" customWidth="1"/>
    <col min="28" max="28" width="16.33203125" style="152" hidden="1" customWidth="1"/>
    <col min="29" max="29" width="11" style="152" customWidth="1"/>
    <col min="30" max="30" width="15" style="152" customWidth="1"/>
    <col min="31" max="31" width="16.33203125" style="152" customWidth="1"/>
    <col min="32" max="16384" width="9.33203125" style="152"/>
  </cols>
  <sheetData>
    <row r="1" spans="1:66" ht="21.75" customHeight="1">
      <c r="A1" s="254"/>
      <c r="B1" s="255"/>
      <c r="C1" s="255"/>
      <c r="D1" s="256" t="s">
        <v>1</v>
      </c>
      <c r="E1" s="255"/>
      <c r="F1" s="13" t="s">
        <v>82</v>
      </c>
      <c r="G1" s="13"/>
      <c r="H1" s="294" t="s">
        <v>83</v>
      </c>
      <c r="I1" s="294"/>
      <c r="J1" s="294"/>
      <c r="K1" s="294"/>
      <c r="L1" s="13" t="s">
        <v>84</v>
      </c>
      <c r="M1" s="255"/>
      <c r="N1" s="255"/>
      <c r="O1" s="256" t="s">
        <v>85</v>
      </c>
      <c r="P1" s="255"/>
      <c r="Q1" s="255"/>
      <c r="R1" s="255"/>
      <c r="S1" s="13" t="s">
        <v>86</v>
      </c>
      <c r="T1" s="13"/>
      <c r="U1" s="254"/>
      <c r="V1" s="254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</row>
    <row r="2" spans="1:66" ht="36.950000000000003" customHeight="1">
      <c r="C2" s="327" t="s">
        <v>7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S2" s="329" t="s">
        <v>8</v>
      </c>
      <c r="T2" s="330"/>
      <c r="U2" s="330"/>
      <c r="V2" s="330"/>
      <c r="W2" s="330"/>
      <c r="X2" s="330"/>
      <c r="Y2" s="330"/>
      <c r="Z2" s="330"/>
      <c r="AA2" s="330"/>
      <c r="AB2" s="330"/>
      <c r="AC2" s="330"/>
      <c r="AT2" s="157" t="s">
        <v>622</v>
      </c>
    </row>
    <row r="3" spans="1:66" ht="6.95" customHeight="1">
      <c r="B3" s="252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0"/>
      <c r="AT3" s="157" t="s">
        <v>69</v>
      </c>
    </row>
    <row r="4" spans="1:66" ht="36.950000000000003" customHeight="1">
      <c r="B4" s="235"/>
      <c r="C4" s="331" t="s">
        <v>87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231"/>
      <c r="T4" s="249" t="s">
        <v>12</v>
      </c>
      <c r="AT4" s="157" t="s">
        <v>6</v>
      </c>
    </row>
    <row r="5" spans="1:66" ht="6.95" customHeight="1">
      <c r="B5" s="235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1"/>
    </row>
    <row r="6" spans="1:66" ht="25.35" customHeight="1">
      <c r="B6" s="235"/>
      <c r="C6" s="232"/>
      <c r="D6" s="206" t="s">
        <v>15</v>
      </c>
      <c r="E6" s="232"/>
      <c r="F6" s="333" t="s">
        <v>558</v>
      </c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232"/>
      <c r="R6" s="231"/>
    </row>
    <row r="7" spans="1:66" s="153" customFormat="1" ht="32.85" customHeight="1">
      <c r="B7" s="197"/>
      <c r="C7" s="195"/>
      <c r="D7" s="248" t="s">
        <v>88</v>
      </c>
      <c r="E7" s="195"/>
      <c r="F7" s="335" t="s">
        <v>621</v>
      </c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195"/>
      <c r="R7" s="194"/>
    </row>
    <row r="8" spans="1:66" s="153" customFormat="1" ht="14.45" customHeight="1">
      <c r="B8" s="197"/>
      <c r="C8" s="195"/>
      <c r="D8" s="206" t="s">
        <v>16</v>
      </c>
      <c r="E8" s="195"/>
      <c r="F8" s="207" t="s">
        <v>5</v>
      </c>
      <c r="G8" s="195"/>
      <c r="H8" s="195"/>
      <c r="I8" s="195"/>
      <c r="J8" s="195"/>
      <c r="K8" s="195"/>
      <c r="L8" s="195"/>
      <c r="M8" s="206" t="s">
        <v>17</v>
      </c>
      <c r="N8" s="195"/>
      <c r="O8" s="207" t="s">
        <v>5</v>
      </c>
      <c r="P8" s="195"/>
      <c r="Q8" s="195"/>
      <c r="R8" s="194"/>
    </row>
    <row r="9" spans="1:66" s="153" customFormat="1" ht="14.45" customHeight="1">
      <c r="B9" s="197"/>
      <c r="C9" s="195"/>
      <c r="D9" s="206" t="s">
        <v>18</v>
      </c>
      <c r="E9" s="195"/>
      <c r="F9" s="207" t="s">
        <v>560</v>
      </c>
      <c r="G9" s="195"/>
      <c r="H9" s="195"/>
      <c r="I9" s="195"/>
      <c r="J9" s="195"/>
      <c r="K9" s="195"/>
      <c r="L9" s="195"/>
      <c r="M9" s="206" t="s">
        <v>20</v>
      </c>
      <c r="N9" s="195"/>
      <c r="O9" s="337">
        <v>43969</v>
      </c>
      <c r="P9" s="337"/>
      <c r="Q9" s="195"/>
      <c r="R9" s="194"/>
    </row>
    <row r="10" spans="1:66" s="153" customFormat="1" ht="10.9" customHeight="1">
      <c r="B10" s="19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4"/>
    </row>
    <row r="11" spans="1:66" s="153" customFormat="1" ht="14.45" customHeight="1">
      <c r="B11" s="197"/>
      <c r="C11" s="195"/>
      <c r="D11" s="206" t="s">
        <v>21</v>
      </c>
      <c r="E11" s="195"/>
      <c r="F11" s="195"/>
      <c r="G11" s="195"/>
      <c r="H11" s="195"/>
      <c r="I11" s="195"/>
      <c r="J11" s="195"/>
      <c r="K11" s="195"/>
      <c r="L11" s="195"/>
      <c r="M11" s="206" t="s">
        <v>22</v>
      </c>
      <c r="N11" s="195"/>
      <c r="O11" s="338" t="str">
        <f>IF('[1]Rekapitulácia stavby'!AN10="","",'[1]Rekapitulácia stavby'!AN10)</f>
        <v/>
      </c>
      <c r="P11" s="338"/>
      <c r="Q11" s="195"/>
      <c r="R11" s="194"/>
    </row>
    <row r="12" spans="1:66" s="153" customFormat="1" ht="18" customHeight="1">
      <c r="B12" s="197"/>
      <c r="C12" s="195"/>
      <c r="D12" s="195"/>
      <c r="E12" s="207" t="str">
        <f>IF('[1]Rekapitulácia stavby'!E11="","",'[1]Rekapitulácia stavby'!E11)</f>
        <v xml:space="preserve"> </v>
      </c>
      <c r="F12" s="195"/>
      <c r="G12" s="195"/>
      <c r="H12" s="195"/>
      <c r="I12" s="195"/>
      <c r="J12" s="195"/>
      <c r="K12" s="195"/>
      <c r="L12" s="195"/>
      <c r="M12" s="206" t="s">
        <v>23</v>
      </c>
      <c r="N12" s="195"/>
      <c r="O12" s="338" t="str">
        <f>IF('[1]Rekapitulácia stavby'!AN11="","",'[1]Rekapitulácia stavby'!AN11)</f>
        <v/>
      </c>
      <c r="P12" s="338"/>
      <c r="Q12" s="195"/>
      <c r="R12" s="194"/>
    </row>
    <row r="13" spans="1:66" s="153" customFormat="1" ht="6.95" customHeight="1">
      <c r="B13" s="197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4"/>
    </row>
    <row r="14" spans="1:66" s="153" customFormat="1" ht="14.45" customHeight="1">
      <c r="B14" s="197"/>
      <c r="C14" s="195"/>
      <c r="D14" s="206" t="s">
        <v>24</v>
      </c>
      <c r="E14" s="195"/>
      <c r="F14" s="195"/>
      <c r="G14" s="195"/>
      <c r="H14" s="195"/>
      <c r="I14" s="195"/>
      <c r="J14" s="195"/>
      <c r="K14" s="195"/>
      <c r="L14" s="195"/>
      <c r="M14" s="206" t="s">
        <v>22</v>
      </c>
      <c r="N14" s="195"/>
      <c r="O14" s="338" t="str">
        <f>IF('[1]Rekapitulácia stavby'!AN13="","",'[1]Rekapitulácia stavby'!AN13)</f>
        <v/>
      </c>
      <c r="P14" s="338"/>
      <c r="Q14" s="195"/>
      <c r="R14" s="194"/>
    </row>
    <row r="15" spans="1:66" s="153" customFormat="1" ht="18" customHeight="1">
      <c r="B15" s="197"/>
      <c r="C15" s="195"/>
      <c r="D15" s="195"/>
      <c r="E15" s="207" t="str">
        <f>IF('[1]Rekapitulácia stavby'!E14="","",'[1]Rekapitulácia stavby'!E14)</f>
        <v xml:space="preserve"> </v>
      </c>
      <c r="F15" s="195"/>
      <c r="G15" s="195"/>
      <c r="H15" s="195"/>
      <c r="I15" s="195"/>
      <c r="J15" s="195"/>
      <c r="K15" s="195"/>
      <c r="L15" s="195"/>
      <c r="M15" s="206" t="s">
        <v>23</v>
      </c>
      <c r="N15" s="195"/>
      <c r="O15" s="338" t="str">
        <f>IF('[1]Rekapitulácia stavby'!AN14="","",'[1]Rekapitulácia stavby'!AN14)</f>
        <v/>
      </c>
      <c r="P15" s="338"/>
      <c r="Q15" s="195"/>
      <c r="R15" s="194"/>
    </row>
    <row r="16" spans="1:66" s="153" customFormat="1" ht="6.95" customHeight="1">
      <c r="B16" s="197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4"/>
    </row>
    <row r="17" spans="2:18" s="153" customFormat="1" ht="14.45" customHeight="1">
      <c r="B17" s="197"/>
      <c r="C17" s="195"/>
      <c r="D17" s="206" t="s">
        <v>25</v>
      </c>
      <c r="E17" s="195"/>
      <c r="F17" s="195"/>
      <c r="G17" s="195"/>
      <c r="H17" s="195"/>
      <c r="I17" s="195"/>
      <c r="J17" s="195"/>
      <c r="K17" s="195"/>
      <c r="L17" s="195"/>
      <c r="M17" s="206" t="s">
        <v>22</v>
      </c>
      <c r="N17" s="195"/>
      <c r="O17" s="338" t="str">
        <f>IF('[1]Rekapitulácia stavby'!AN16="","",'[1]Rekapitulácia stavby'!AN16)</f>
        <v/>
      </c>
      <c r="P17" s="338"/>
      <c r="Q17" s="195"/>
      <c r="R17" s="194"/>
    </row>
    <row r="18" spans="2:18" s="153" customFormat="1" ht="18" customHeight="1">
      <c r="B18" s="197"/>
      <c r="C18" s="195"/>
      <c r="D18" s="195"/>
      <c r="E18" s="207" t="str">
        <f>IF('[1]Rekapitulácia stavby'!E17="","",'[1]Rekapitulácia stavby'!E17)</f>
        <v xml:space="preserve"> </v>
      </c>
      <c r="F18" s="195"/>
      <c r="G18" s="195"/>
      <c r="H18" s="195"/>
      <c r="I18" s="195"/>
      <c r="J18" s="195"/>
      <c r="K18" s="195"/>
      <c r="L18" s="195"/>
      <c r="M18" s="206" t="s">
        <v>23</v>
      </c>
      <c r="N18" s="195"/>
      <c r="O18" s="338" t="str">
        <f>IF('[1]Rekapitulácia stavby'!AN17="","",'[1]Rekapitulácia stavby'!AN17)</f>
        <v/>
      </c>
      <c r="P18" s="338"/>
      <c r="Q18" s="195"/>
      <c r="R18" s="194"/>
    </row>
    <row r="19" spans="2:18" s="153" customFormat="1" ht="6.95" customHeight="1">
      <c r="B19" s="197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4"/>
    </row>
    <row r="20" spans="2:18" s="153" customFormat="1" ht="14.45" customHeight="1">
      <c r="B20" s="197"/>
      <c r="C20" s="195"/>
      <c r="D20" s="206" t="s">
        <v>28</v>
      </c>
      <c r="E20" s="195"/>
      <c r="F20" s="195"/>
      <c r="G20" s="195"/>
      <c r="H20" s="195"/>
      <c r="I20" s="195"/>
      <c r="J20" s="195"/>
      <c r="K20" s="195"/>
      <c r="L20" s="195"/>
      <c r="M20" s="206" t="s">
        <v>22</v>
      </c>
      <c r="N20" s="195"/>
      <c r="O20" s="338" t="str">
        <f>IF('[1]Rekapitulácia stavby'!AN19="","",'[1]Rekapitulácia stavby'!AN19)</f>
        <v/>
      </c>
      <c r="P20" s="338"/>
      <c r="Q20" s="195"/>
      <c r="R20" s="194"/>
    </row>
    <row r="21" spans="2:18" s="153" customFormat="1" ht="18" customHeight="1">
      <c r="B21" s="197"/>
      <c r="C21" s="195"/>
      <c r="D21" s="195"/>
      <c r="E21" s="207" t="str">
        <f>IF('[1]Rekapitulácia stavby'!E20="","",'[1]Rekapitulácia stavby'!E20)</f>
        <v xml:space="preserve"> </v>
      </c>
      <c r="F21" s="195"/>
      <c r="G21" s="195"/>
      <c r="H21" s="195"/>
      <c r="I21" s="195"/>
      <c r="J21" s="195"/>
      <c r="K21" s="195"/>
      <c r="L21" s="195"/>
      <c r="M21" s="206" t="s">
        <v>23</v>
      </c>
      <c r="N21" s="195"/>
      <c r="O21" s="338" t="str">
        <f>IF('[1]Rekapitulácia stavby'!AN20="","",'[1]Rekapitulácia stavby'!AN20)</f>
        <v/>
      </c>
      <c r="P21" s="338"/>
      <c r="Q21" s="195"/>
      <c r="R21" s="194"/>
    </row>
    <row r="22" spans="2:18" s="153" customFormat="1" ht="6.95" customHeight="1">
      <c r="B22" s="197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4"/>
    </row>
    <row r="23" spans="2:18" s="153" customFormat="1" ht="14.45" customHeight="1">
      <c r="B23" s="197"/>
      <c r="C23" s="195"/>
      <c r="D23" s="206" t="s">
        <v>29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4"/>
    </row>
    <row r="24" spans="2:18" s="153" customFormat="1" ht="16.5" customHeight="1">
      <c r="B24" s="197"/>
      <c r="C24" s="195"/>
      <c r="D24" s="195"/>
      <c r="E24" s="339" t="s">
        <v>5</v>
      </c>
      <c r="F24" s="339"/>
      <c r="G24" s="339"/>
      <c r="H24" s="339"/>
      <c r="I24" s="339"/>
      <c r="J24" s="339"/>
      <c r="K24" s="339"/>
      <c r="L24" s="339"/>
      <c r="M24" s="195"/>
      <c r="N24" s="195"/>
      <c r="O24" s="195"/>
      <c r="P24" s="195"/>
      <c r="Q24" s="195"/>
      <c r="R24" s="194"/>
    </row>
    <row r="25" spans="2:18" s="153" customFormat="1" ht="6.95" customHeight="1">
      <c r="B25" s="19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4"/>
    </row>
    <row r="26" spans="2:18" s="153" customFormat="1" ht="6.95" customHeight="1">
      <c r="B26" s="197"/>
      <c r="C26" s="195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5"/>
      <c r="R26" s="194"/>
    </row>
    <row r="27" spans="2:18" s="153" customFormat="1" ht="14.45" customHeight="1">
      <c r="B27" s="197"/>
      <c r="C27" s="195"/>
      <c r="D27" s="247" t="s">
        <v>89</v>
      </c>
      <c r="E27" s="195"/>
      <c r="F27" s="195"/>
      <c r="G27" s="195"/>
      <c r="H27" s="195"/>
      <c r="I27" s="195"/>
      <c r="J27" s="195"/>
      <c r="K27" s="195"/>
      <c r="L27" s="195"/>
      <c r="M27" s="340">
        <f>N88</f>
        <v>0</v>
      </c>
      <c r="N27" s="340"/>
      <c r="O27" s="340"/>
      <c r="P27" s="340"/>
      <c r="Q27" s="195"/>
      <c r="R27" s="194"/>
    </row>
    <row r="28" spans="2:18" s="153" customFormat="1" ht="14.45" customHeight="1">
      <c r="B28" s="197"/>
      <c r="C28" s="195"/>
      <c r="D28" s="246" t="s">
        <v>90</v>
      </c>
      <c r="E28" s="195"/>
      <c r="F28" s="195"/>
      <c r="G28" s="195"/>
      <c r="H28" s="195"/>
      <c r="I28" s="195"/>
      <c r="J28" s="195"/>
      <c r="K28" s="195"/>
      <c r="L28" s="195"/>
      <c r="M28" s="340">
        <f>N100</f>
        <v>0</v>
      </c>
      <c r="N28" s="340"/>
      <c r="O28" s="340"/>
      <c r="P28" s="340"/>
      <c r="Q28" s="195"/>
      <c r="R28" s="194"/>
    </row>
    <row r="29" spans="2:18" s="153" customFormat="1" ht="6.95" customHeight="1">
      <c r="B29" s="197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4"/>
    </row>
    <row r="30" spans="2:18" s="153" customFormat="1" ht="25.35" customHeight="1">
      <c r="B30" s="197"/>
      <c r="C30" s="195"/>
      <c r="D30" s="245" t="s">
        <v>32</v>
      </c>
      <c r="E30" s="195"/>
      <c r="F30" s="195"/>
      <c r="G30" s="195"/>
      <c r="H30" s="195"/>
      <c r="I30" s="195"/>
      <c r="J30" s="195"/>
      <c r="K30" s="195"/>
      <c r="L30" s="195"/>
      <c r="M30" s="341">
        <f>ROUND(M27+M28,2)</f>
        <v>0</v>
      </c>
      <c r="N30" s="336"/>
      <c r="O30" s="336"/>
      <c r="P30" s="336"/>
      <c r="Q30" s="195"/>
      <c r="R30" s="194"/>
    </row>
    <row r="31" spans="2:18" s="153" customFormat="1" ht="6.95" customHeight="1">
      <c r="B31" s="197"/>
      <c r="C31" s="195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5"/>
      <c r="R31" s="194"/>
    </row>
    <row r="32" spans="2:18" s="153" customFormat="1" ht="14.45" customHeight="1">
      <c r="B32" s="197"/>
      <c r="C32" s="195"/>
      <c r="D32" s="244" t="s">
        <v>33</v>
      </c>
      <c r="E32" s="244" t="s">
        <v>34</v>
      </c>
      <c r="F32" s="243">
        <v>0.2</v>
      </c>
      <c r="G32" s="242" t="s">
        <v>35</v>
      </c>
      <c r="H32" s="342">
        <f>ROUND((SUM(BE100:BE101)+SUM(BE119:BE149)), 2)</f>
        <v>0</v>
      </c>
      <c r="I32" s="336"/>
      <c r="J32" s="336"/>
      <c r="K32" s="195"/>
      <c r="L32" s="195"/>
      <c r="M32" s="342">
        <f>ROUND(ROUND((SUM(BE100:BE101)+SUM(BE119:BE149)), 2)*F32, 2)</f>
        <v>0</v>
      </c>
      <c r="N32" s="336"/>
      <c r="O32" s="336"/>
      <c r="P32" s="336"/>
      <c r="Q32" s="195"/>
      <c r="R32" s="194"/>
    </row>
    <row r="33" spans="2:18" s="153" customFormat="1" ht="14.45" customHeight="1">
      <c r="B33" s="197"/>
      <c r="C33" s="195"/>
      <c r="D33" s="195"/>
      <c r="E33" s="244" t="s">
        <v>36</v>
      </c>
      <c r="F33" s="243">
        <v>0.2</v>
      </c>
      <c r="G33" s="242" t="s">
        <v>35</v>
      </c>
      <c r="H33" s="342">
        <f>ROUND((SUM(BF100:BF101)+SUM(BF119:BF149)), 2)</f>
        <v>0</v>
      </c>
      <c r="I33" s="336"/>
      <c r="J33" s="336"/>
      <c r="K33" s="195"/>
      <c r="L33" s="195"/>
      <c r="M33" s="342">
        <f>ROUND(ROUND((SUM(BF100:BF101)+SUM(BF119:BF149)), 2)*F33, 2)</f>
        <v>0</v>
      </c>
      <c r="N33" s="336"/>
      <c r="O33" s="336"/>
      <c r="P33" s="336"/>
      <c r="Q33" s="195"/>
      <c r="R33" s="194"/>
    </row>
    <row r="34" spans="2:18" s="153" customFormat="1" ht="14.45" hidden="1" customHeight="1">
      <c r="B34" s="197"/>
      <c r="C34" s="195"/>
      <c r="D34" s="195"/>
      <c r="E34" s="244" t="s">
        <v>37</v>
      </c>
      <c r="F34" s="243">
        <v>0.2</v>
      </c>
      <c r="G34" s="242" t="s">
        <v>35</v>
      </c>
      <c r="H34" s="342">
        <f>ROUND((SUM(BG100:BG101)+SUM(BG119:BG149)), 2)</f>
        <v>0</v>
      </c>
      <c r="I34" s="336"/>
      <c r="J34" s="336"/>
      <c r="K34" s="195"/>
      <c r="L34" s="195"/>
      <c r="M34" s="342">
        <v>0</v>
      </c>
      <c r="N34" s="336"/>
      <c r="O34" s="336"/>
      <c r="P34" s="336"/>
      <c r="Q34" s="195"/>
      <c r="R34" s="194"/>
    </row>
    <row r="35" spans="2:18" s="153" customFormat="1" ht="14.45" hidden="1" customHeight="1">
      <c r="B35" s="197"/>
      <c r="C35" s="195"/>
      <c r="D35" s="195"/>
      <c r="E35" s="244" t="s">
        <v>38</v>
      </c>
      <c r="F35" s="243">
        <v>0.2</v>
      </c>
      <c r="G35" s="242" t="s">
        <v>35</v>
      </c>
      <c r="H35" s="342">
        <f>ROUND((SUM(BH100:BH101)+SUM(BH119:BH149)), 2)</f>
        <v>0</v>
      </c>
      <c r="I35" s="336"/>
      <c r="J35" s="336"/>
      <c r="K35" s="195"/>
      <c r="L35" s="195"/>
      <c r="M35" s="342">
        <v>0</v>
      </c>
      <c r="N35" s="336"/>
      <c r="O35" s="336"/>
      <c r="P35" s="336"/>
      <c r="Q35" s="195"/>
      <c r="R35" s="194"/>
    </row>
    <row r="36" spans="2:18" s="153" customFormat="1" ht="14.45" hidden="1" customHeight="1">
      <c r="B36" s="197"/>
      <c r="C36" s="195"/>
      <c r="D36" s="195"/>
      <c r="E36" s="244" t="s">
        <v>39</v>
      </c>
      <c r="F36" s="243">
        <v>0</v>
      </c>
      <c r="G36" s="242" t="s">
        <v>35</v>
      </c>
      <c r="H36" s="342">
        <f>ROUND((SUM(BI100:BI101)+SUM(BI119:BI149)), 2)</f>
        <v>0</v>
      </c>
      <c r="I36" s="336"/>
      <c r="J36" s="336"/>
      <c r="K36" s="195"/>
      <c r="L36" s="195"/>
      <c r="M36" s="342">
        <v>0</v>
      </c>
      <c r="N36" s="336"/>
      <c r="O36" s="336"/>
      <c r="P36" s="336"/>
      <c r="Q36" s="195"/>
      <c r="R36" s="194"/>
    </row>
    <row r="37" spans="2:18" s="153" customFormat="1" ht="6.95" customHeight="1">
      <c r="B37" s="197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4"/>
    </row>
    <row r="38" spans="2:18" s="153" customFormat="1" ht="25.35" customHeight="1">
      <c r="B38" s="197"/>
      <c r="C38" s="212"/>
      <c r="D38" s="241" t="s">
        <v>40</v>
      </c>
      <c r="E38" s="238"/>
      <c r="F38" s="238"/>
      <c r="G38" s="240" t="s">
        <v>41</v>
      </c>
      <c r="H38" s="239" t="s">
        <v>42</v>
      </c>
      <c r="I38" s="238"/>
      <c r="J38" s="238"/>
      <c r="K38" s="238"/>
      <c r="L38" s="343">
        <f>SUM(M30:M36)</f>
        <v>0</v>
      </c>
      <c r="M38" s="343"/>
      <c r="N38" s="343"/>
      <c r="O38" s="343"/>
      <c r="P38" s="344"/>
      <c r="Q38" s="212"/>
      <c r="R38" s="194"/>
    </row>
    <row r="39" spans="2:18" s="153" customFormat="1" ht="14.45" customHeight="1">
      <c r="B39" s="197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4"/>
    </row>
    <row r="40" spans="2:18" s="153" customFormat="1" ht="14.45" customHeight="1">
      <c r="B40" s="197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4"/>
    </row>
    <row r="41" spans="2:18">
      <c r="B41" s="235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1"/>
    </row>
    <row r="42" spans="2:18">
      <c r="B42" s="235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1"/>
    </row>
    <row r="43" spans="2:18">
      <c r="B43" s="235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1"/>
    </row>
    <row r="44" spans="2:18">
      <c r="B44" s="235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1"/>
    </row>
    <row r="45" spans="2:18">
      <c r="B45" s="235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1"/>
    </row>
    <row r="46" spans="2:18">
      <c r="B46" s="235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1"/>
    </row>
    <row r="47" spans="2:18">
      <c r="B47" s="235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1"/>
    </row>
    <row r="48" spans="2:18">
      <c r="B48" s="235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1"/>
    </row>
    <row r="49" spans="2:18">
      <c r="B49" s="235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1"/>
    </row>
    <row r="50" spans="2:18" s="153" customFormat="1">
      <c r="B50" s="197"/>
      <c r="C50" s="195"/>
      <c r="D50" s="237" t="s">
        <v>43</v>
      </c>
      <c r="E50" s="191"/>
      <c r="F50" s="191"/>
      <c r="G50" s="191"/>
      <c r="H50" s="236"/>
      <c r="I50" s="195"/>
      <c r="J50" s="237" t="s">
        <v>44</v>
      </c>
      <c r="K50" s="191"/>
      <c r="L50" s="191"/>
      <c r="M50" s="191"/>
      <c r="N50" s="191"/>
      <c r="O50" s="191"/>
      <c r="P50" s="236"/>
      <c r="Q50" s="195"/>
      <c r="R50" s="194"/>
    </row>
    <row r="51" spans="2:18">
      <c r="B51" s="235"/>
      <c r="C51" s="232"/>
      <c r="D51" s="234"/>
      <c r="E51" s="232"/>
      <c r="F51" s="232"/>
      <c r="G51" s="232"/>
      <c r="H51" s="233"/>
      <c r="I51" s="232"/>
      <c r="J51" s="234"/>
      <c r="K51" s="232"/>
      <c r="L51" s="232"/>
      <c r="M51" s="232"/>
      <c r="N51" s="232"/>
      <c r="O51" s="232"/>
      <c r="P51" s="233"/>
      <c r="Q51" s="232"/>
      <c r="R51" s="231"/>
    </row>
    <row r="52" spans="2:18">
      <c r="B52" s="235"/>
      <c r="C52" s="232"/>
      <c r="D52" s="234"/>
      <c r="E52" s="232"/>
      <c r="F52" s="232"/>
      <c r="G52" s="232"/>
      <c r="H52" s="233"/>
      <c r="I52" s="232"/>
      <c r="J52" s="234"/>
      <c r="K52" s="232"/>
      <c r="L52" s="232"/>
      <c r="M52" s="232"/>
      <c r="N52" s="232"/>
      <c r="O52" s="232"/>
      <c r="P52" s="233"/>
      <c r="Q52" s="232"/>
      <c r="R52" s="231"/>
    </row>
    <row r="53" spans="2:18">
      <c r="B53" s="235"/>
      <c r="C53" s="232"/>
      <c r="D53" s="234"/>
      <c r="E53" s="232"/>
      <c r="F53" s="232"/>
      <c r="G53" s="232"/>
      <c r="H53" s="233"/>
      <c r="I53" s="232"/>
      <c r="J53" s="234"/>
      <c r="K53" s="232"/>
      <c r="L53" s="232"/>
      <c r="M53" s="232"/>
      <c r="N53" s="232"/>
      <c r="O53" s="232"/>
      <c r="P53" s="233"/>
      <c r="Q53" s="232"/>
      <c r="R53" s="231"/>
    </row>
    <row r="54" spans="2:18">
      <c r="B54" s="235"/>
      <c r="C54" s="232"/>
      <c r="D54" s="234"/>
      <c r="E54" s="232"/>
      <c r="F54" s="232"/>
      <c r="G54" s="232"/>
      <c r="H54" s="233"/>
      <c r="I54" s="232"/>
      <c r="J54" s="234"/>
      <c r="K54" s="232"/>
      <c r="L54" s="232"/>
      <c r="M54" s="232"/>
      <c r="N54" s="232"/>
      <c r="O54" s="232"/>
      <c r="P54" s="233"/>
      <c r="Q54" s="232"/>
      <c r="R54" s="231"/>
    </row>
    <row r="55" spans="2:18">
      <c r="B55" s="235"/>
      <c r="C55" s="232"/>
      <c r="D55" s="234"/>
      <c r="E55" s="232"/>
      <c r="F55" s="232"/>
      <c r="G55" s="232"/>
      <c r="H55" s="233"/>
      <c r="I55" s="232"/>
      <c r="J55" s="234"/>
      <c r="K55" s="232"/>
      <c r="L55" s="232"/>
      <c r="M55" s="232"/>
      <c r="N55" s="232"/>
      <c r="O55" s="232"/>
      <c r="P55" s="233"/>
      <c r="Q55" s="232"/>
      <c r="R55" s="231"/>
    </row>
    <row r="56" spans="2:18">
      <c r="B56" s="235"/>
      <c r="C56" s="232"/>
      <c r="D56" s="234"/>
      <c r="E56" s="232"/>
      <c r="F56" s="232"/>
      <c r="G56" s="232"/>
      <c r="H56" s="233"/>
      <c r="I56" s="232"/>
      <c r="J56" s="234"/>
      <c r="K56" s="232"/>
      <c r="L56" s="232"/>
      <c r="M56" s="232"/>
      <c r="N56" s="232"/>
      <c r="O56" s="232"/>
      <c r="P56" s="233"/>
      <c r="Q56" s="232"/>
      <c r="R56" s="231"/>
    </row>
    <row r="57" spans="2:18">
      <c r="B57" s="235"/>
      <c r="C57" s="232"/>
      <c r="D57" s="234"/>
      <c r="E57" s="232"/>
      <c r="F57" s="232"/>
      <c r="G57" s="232"/>
      <c r="H57" s="233"/>
      <c r="I57" s="232"/>
      <c r="J57" s="234"/>
      <c r="K57" s="232"/>
      <c r="L57" s="232"/>
      <c r="M57" s="232"/>
      <c r="N57" s="232"/>
      <c r="O57" s="232"/>
      <c r="P57" s="233"/>
      <c r="Q57" s="232"/>
      <c r="R57" s="231"/>
    </row>
    <row r="58" spans="2:18">
      <c r="B58" s="235"/>
      <c r="C58" s="232"/>
      <c r="D58" s="234"/>
      <c r="E58" s="232"/>
      <c r="F58" s="232"/>
      <c r="G58" s="232"/>
      <c r="H58" s="233"/>
      <c r="I58" s="232"/>
      <c r="J58" s="234"/>
      <c r="K58" s="232"/>
      <c r="L58" s="232"/>
      <c r="M58" s="232"/>
      <c r="N58" s="232"/>
      <c r="O58" s="232"/>
      <c r="P58" s="233"/>
      <c r="Q58" s="232"/>
      <c r="R58" s="231"/>
    </row>
    <row r="59" spans="2:18" s="153" customFormat="1">
      <c r="B59" s="197"/>
      <c r="C59" s="195"/>
      <c r="D59" s="230" t="s">
        <v>45</v>
      </c>
      <c r="E59" s="228"/>
      <c r="F59" s="228"/>
      <c r="G59" s="229" t="s">
        <v>46</v>
      </c>
      <c r="H59" s="227"/>
      <c r="I59" s="195"/>
      <c r="J59" s="230" t="s">
        <v>45</v>
      </c>
      <c r="K59" s="228"/>
      <c r="L59" s="228"/>
      <c r="M59" s="228"/>
      <c r="N59" s="229" t="s">
        <v>46</v>
      </c>
      <c r="O59" s="228"/>
      <c r="P59" s="227"/>
      <c r="Q59" s="195"/>
      <c r="R59" s="194"/>
    </row>
    <row r="60" spans="2:18">
      <c r="B60" s="235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1"/>
    </row>
    <row r="61" spans="2:18" s="153" customFormat="1">
      <c r="B61" s="197"/>
      <c r="C61" s="195"/>
      <c r="D61" s="237" t="s">
        <v>47</v>
      </c>
      <c r="E61" s="191"/>
      <c r="F61" s="191"/>
      <c r="G61" s="191"/>
      <c r="H61" s="236"/>
      <c r="I61" s="195"/>
      <c r="J61" s="237" t="s">
        <v>48</v>
      </c>
      <c r="K61" s="191"/>
      <c r="L61" s="191"/>
      <c r="M61" s="191"/>
      <c r="N61" s="191"/>
      <c r="O61" s="191"/>
      <c r="P61" s="236"/>
      <c r="Q61" s="195"/>
      <c r="R61" s="194"/>
    </row>
    <row r="62" spans="2:18">
      <c r="B62" s="235"/>
      <c r="C62" s="232"/>
      <c r="D62" s="234"/>
      <c r="E62" s="232"/>
      <c r="F62" s="232"/>
      <c r="G62" s="232"/>
      <c r="H62" s="233"/>
      <c r="I62" s="232"/>
      <c r="J62" s="234"/>
      <c r="K62" s="232"/>
      <c r="L62" s="232"/>
      <c r="M62" s="232"/>
      <c r="N62" s="232"/>
      <c r="O62" s="232"/>
      <c r="P62" s="233"/>
      <c r="Q62" s="232"/>
      <c r="R62" s="231"/>
    </row>
    <row r="63" spans="2:18">
      <c r="B63" s="235"/>
      <c r="C63" s="232"/>
      <c r="D63" s="234"/>
      <c r="E63" s="232"/>
      <c r="F63" s="232"/>
      <c r="G63" s="232"/>
      <c r="H63" s="233"/>
      <c r="I63" s="232"/>
      <c r="J63" s="234"/>
      <c r="K63" s="232"/>
      <c r="L63" s="232"/>
      <c r="M63" s="232"/>
      <c r="N63" s="232"/>
      <c r="O63" s="232"/>
      <c r="P63" s="233"/>
      <c r="Q63" s="232"/>
      <c r="R63" s="231"/>
    </row>
    <row r="64" spans="2:18">
      <c r="B64" s="235"/>
      <c r="C64" s="232"/>
      <c r="D64" s="234"/>
      <c r="E64" s="232"/>
      <c r="F64" s="232"/>
      <c r="G64" s="232"/>
      <c r="H64" s="233"/>
      <c r="I64" s="232"/>
      <c r="J64" s="234"/>
      <c r="K64" s="232"/>
      <c r="L64" s="232"/>
      <c r="M64" s="232"/>
      <c r="N64" s="232"/>
      <c r="O64" s="232"/>
      <c r="P64" s="233"/>
      <c r="Q64" s="232"/>
      <c r="R64" s="231"/>
    </row>
    <row r="65" spans="2:18">
      <c r="B65" s="235"/>
      <c r="C65" s="232"/>
      <c r="D65" s="234"/>
      <c r="E65" s="232"/>
      <c r="F65" s="232"/>
      <c r="G65" s="232"/>
      <c r="H65" s="233"/>
      <c r="I65" s="232"/>
      <c r="J65" s="234"/>
      <c r="K65" s="232"/>
      <c r="L65" s="232"/>
      <c r="M65" s="232"/>
      <c r="N65" s="232"/>
      <c r="O65" s="232"/>
      <c r="P65" s="233"/>
      <c r="Q65" s="232"/>
      <c r="R65" s="231"/>
    </row>
    <row r="66" spans="2:18">
      <c r="B66" s="235"/>
      <c r="C66" s="232"/>
      <c r="D66" s="234"/>
      <c r="E66" s="232"/>
      <c r="F66" s="232"/>
      <c r="G66" s="232"/>
      <c r="H66" s="233"/>
      <c r="I66" s="232"/>
      <c r="J66" s="234"/>
      <c r="K66" s="232"/>
      <c r="L66" s="232"/>
      <c r="M66" s="232"/>
      <c r="N66" s="232"/>
      <c r="O66" s="232"/>
      <c r="P66" s="233"/>
      <c r="Q66" s="232"/>
      <c r="R66" s="231"/>
    </row>
    <row r="67" spans="2:18">
      <c r="B67" s="235"/>
      <c r="C67" s="232"/>
      <c r="D67" s="234"/>
      <c r="E67" s="232"/>
      <c r="F67" s="232"/>
      <c r="G67" s="232"/>
      <c r="H67" s="233"/>
      <c r="I67" s="232"/>
      <c r="J67" s="234"/>
      <c r="K67" s="232"/>
      <c r="L67" s="232"/>
      <c r="M67" s="232"/>
      <c r="N67" s="232"/>
      <c r="O67" s="232"/>
      <c r="P67" s="233"/>
      <c r="Q67" s="232"/>
      <c r="R67" s="231"/>
    </row>
    <row r="68" spans="2:18">
      <c r="B68" s="235"/>
      <c r="C68" s="232"/>
      <c r="D68" s="234"/>
      <c r="E68" s="232"/>
      <c r="F68" s="232"/>
      <c r="G68" s="232"/>
      <c r="H68" s="233"/>
      <c r="I68" s="232"/>
      <c r="J68" s="234"/>
      <c r="K68" s="232"/>
      <c r="L68" s="232"/>
      <c r="M68" s="232"/>
      <c r="N68" s="232"/>
      <c r="O68" s="232"/>
      <c r="P68" s="233"/>
      <c r="Q68" s="232"/>
      <c r="R68" s="231"/>
    </row>
    <row r="69" spans="2:18">
      <c r="B69" s="235"/>
      <c r="C69" s="232"/>
      <c r="D69" s="234"/>
      <c r="E69" s="232"/>
      <c r="F69" s="232"/>
      <c r="G69" s="232"/>
      <c r="H69" s="233"/>
      <c r="I69" s="232"/>
      <c r="J69" s="234"/>
      <c r="K69" s="232"/>
      <c r="L69" s="232"/>
      <c r="M69" s="232"/>
      <c r="N69" s="232"/>
      <c r="O69" s="232"/>
      <c r="P69" s="233"/>
      <c r="Q69" s="232"/>
      <c r="R69" s="231"/>
    </row>
    <row r="70" spans="2:18" s="153" customFormat="1">
      <c r="B70" s="197"/>
      <c r="C70" s="195"/>
      <c r="D70" s="230" t="s">
        <v>45</v>
      </c>
      <c r="E70" s="228"/>
      <c r="F70" s="228"/>
      <c r="G70" s="229" t="s">
        <v>46</v>
      </c>
      <c r="H70" s="227"/>
      <c r="I70" s="195"/>
      <c r="J70" s="230" t="s">
        <v>45</v>
      </c>
      <c r="K70" s="228"/>
      <c r="L70" s="228"/>
      <c r="M70" s="228"/>
      <c r="N70" s="229" t="s">
        <v>46</v>
      </c>
      <c r="O70" s="228"/>
      <c r="P70" s="227"/>
      <c r="Q70" s="195"/>
      <c r="R70" s="194"/>
    </row>
    <row r="71" spans="2:18" s="153" customFormat="1" ht="14.45" customHeight="1">
      <c r="B71" s="156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4"/>
    </row>
    <row r="75" spans="2:18" s="153" customFormat="1" ht="6.95" customHeight="1">
      <c r="B75" s="211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09"/>
    </row>
    <row r="76" spans="2:18" s="153" customFormat="1" ht="36.950000000000003" customHeight="1">
      <c r="B76" s="197"/>
      <c r="C76" s="331" t="s">
        <v>91</v>
      </c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194"/>
    </row>
    <row r="77" spans="2:18" s="153" customFormat="1" ht="6.95" customHeight="1">
      <c r="B77" s="197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4"/>
    </row>
    <row r="78" spans="2:18" s="153" customFormat="1" ht="30" customHeight="1">
      <c r="B78" s="197"/>
      <c r="C78" s="206" t="s">
        <v>15</v>
      </c>
      <c r="D78" s="195"/>
      <c r="E78" s="195"/>
      <c r="F78" s="333" t="str">
        <f>F6</f>
        <v>Rekonštrukcia nevyužívaného objektu v obci na podnikateľskú činnosť</v>
      </c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195"/>
      <c r="R78" s="194"/>
    </row>
    <row r="79" spans="2:18" s="153" customFormat="1" ht="36.950000000000003" customHeight="1">
      <c r="B79" s="197"/>
      <c r="C79" s="208" t="s">
        <v>88</v>
      </c>
      <c r="D79" s="195"/>
      <c r="E79" s="195"/>
      <c r="F79" s="345" t="str">
        <f>F7</f>
        <v>03 - Oporný múr</v>
      </c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195"/>
      <c r="R79" s="194"/>
    </row>
    <row r="80" spans="2:18" s="153" customFormat="1" ht="6.95" customHeight="1">
      <c r="B80" s="197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4"/>
    </row>
    <row r="81" spans="2:47" s="153" customFormat="1" ht="18" customHeight="1">
      <c r="B81" s="197"/>
      <c r="C81" s="206" t="s">
        <v>18</v>
      </c>
      <c r="D81" s="195"/>
      <c r="E81" s="195"/>
      <c r="F81" s="207" t="str">
        <f>F9</f>
        <v>Dolné Plachtince</v>
      </c>
      <c r="G81" s="195"/>
      <c r="H81" s="195"/>
      <c r="I81" s="195"/>
      <c r="J81" s="195"/>
      <c r="K81" s="206" t="s">
        <v>20</v>
      </c>
      <c r="L81" s="195"/>
      <c r="M81" s="337">
        <f>IF(O9="","",O9)</f>
        <v>43969</v>
      </c>
      <c r="N81" s="337"/>
      <c r="O81" s="337"/>
      <c r="P81" s="337"/>
      <c r="Q81" s="195"/>
      <c r="R81" s="194"/>
    </row>
    <row r="82" spans="2:47" s="153" customFormat="1" ht="6.95" customHeight="1">
      <c r="B82" s="197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4"/>
    </row>
    <row r="83" spans="2:47" s="153" customFormat="1">
      <c r="B83" s="197"/>
      <c r="C83" s="206" t="s">
        <v>21</v>
      </c>
      <c r="D83" s="195"/>
      <c r="E83" s="195"/>
      <c r="F83" s="207" t="str">
        <f>E12</f>
        <v xml:space="preserve"> </v>
      </c>
      <c r="G83" s="195"/>
      <c r="H83" s="195"/>
      <c r="I83" s="195"/>
      <c r="J83" s="195"/>
      <c r="K83" s="206" t="s">
        <v>25</v>
      </c>
      <c r="L83" s="195"/>
      <c r="M83" s="338" t="str">
        <f>E18</f>
        <v xml:space="preserve"> </v>
      </c>
      <c r="N83" s="338"/>
      <c r="O83" s="338"/>
      <c r="P83" s="338"/>
      <c r="Q83" s="338"/>
      <c r="R83" s="194"/>
    </row>
    <row r="84" spans="2:47" s="153" customFormat="1" ht="14.45" customHeight="1">
      <c r="B84" s="197"/>
      <c r="C84" s="206" t="s">
        <v>24</v>
      </c>
      <c r="D84" s="195"/>
      <c r="E84" s="195"/>
      <c r="F84" s="207" t="str">
        <f>IF(E15="","",E15)</f>
        <v xml:space="preserve"> </v>
      </c>
      <c r="G84" s="195"/>
      <c r="H84" s="195"/>
      <c r="I84" s="195"/>
      <c r="J84" s="195"/>
      <c r="K84" s="206" t="s">
        <v>28</v>
      </c>
      <c r="L84" s="195"/>
      <c r="M84" s="338" t="str">
        <f>E21</f>
        <v xml:space="preserve"> </v>
      </c>
      <c r="N84" s="338"/>
      <c r="O84" s="338"/>
      <c r="P84" s="338"/>
      <c r="Q84" s="338"/>
      <c r="R84" s="194"/>
    </row>
    <row r="85" spans="2:47" s="153" customFormat="1" ht="10.35" customHeight="1">
      <c r="B85" s="197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4"/>
    </row>
    <row r="86" spans="2:47" s="153" customFormat="1" ht="29.25" customHeight="1">
      <c r="B86" s="197"/>
      <c r="C86" s="346" t="s">
        <v>92</v>
      </c>
      <c r="D86" s="347"/>
      <c r="E86" s="347"/>
      <c r="F86" s="347"/>
      <c r="G86" s="347"/>
      <c r="H86" s="212"/>
      <c r="I86" s="212"/>
      <c r="J86" s="212"/>
      <c r="K86" s="212"/>
      <c r="L86" s="212"/>
      <c r="M86" s="212"/>
      <c r="N86" s="346" t="s">
        <v>93</v>
      </c>
      <c r="O86" s="347"/>
      <c r="P86" s="347"/>
      <c r="Q86" s="347"/>
      <c r="R86" s="194"/>
    </row>
    <row r="87" spans="2:47" s="153" customFormat="1" ht="10.35" customHeight="1">
      <c r="B87" s="197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4"/>
    </row>
    <row r="88" spans="2:47" s="153" customFormat="1" ht="29.25" customHeight="1">
      <c r="B88" s="197"/>
      <c r="C88" s="216" t="s">
        <v>94</v>
      </c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348">
        <f>N119</f>
        <v>0</v>
      </c>
      <c r="O88" s="349"/>
      <c r="P88" s="349"/>
      <c r="Q88" s="349"/>
      <c r="R88" s="194"/>
      <c r="AU88" s="157" t="s">
        <v>95</v>
      </c>
    </row>
    <row r="89" spans="2:47" s="222" customFormat="1" ht="24.95" customHeight="1">
      <c r="B89" s="226"/>
      <c r="C89" s="224"/>
      <c r="D89" s="225" t="s">
        <v>620</v>
      </c>
      <c r="E89" s="224"/>
      <c r="F89" s="224"/>
      <c r="G89" s="224"/>
      <c r="H89" s="224"/>
      <c r="I89" s="224"/>
      <c r="J89" s="224"/>
      <c r="K89" s="224"/>
      <c r="L89" s="224"/>
      <c r="M89" s="224"/>
      <c r="N89" s="350">
        <f>N120</f>
        <v>0</v>
      </c>
      <c r="O89" s="351"/>
      <c r="P89" s="351"/>
      <c r="Q89" s="351"/>
      <c r="R89" s="223"/>
    </row>
    <row r="90" spans="2:47" s="217" customFormat="1" ht="19.899999999999999" customHeight="1">
      <c r="B90" s="221"/>
      <c r="C90" s="219"/>
      <c r="D90" s="220" t="s">
        <v>98</v>
      </c>
      <c r="E90" s="219"/>
      <c r="F90" s="219"/>
      <c r="G90" s="219"/>
      <c r="H90" s="219"/>
      <c r="I90" s="219"/>
      <c r="J90" s="219"/>
      <c r="K90" s="219"/>
      <c r="L90" s="219"/>
      <c r="M90" s="219"/>
      <c r="N90" s="352">
        <f>N121</f>
        <v>0</v>
      </c>
      <c r="O90" s="353"/>
      <c r="P90" s="353"/>
      <c r="Q90" s="353"/>
      <c r="R90" s="218"/>
    </row>
    <row r="91" spans="2:47" s="217" customFormat="1" ht="19.899999999999999" customHeight="1">
      <c r="B91" s="221"/>
      <c r="C91" s="219"/>
      <c r="D91" s="220" t="s">
        <v>612</v>
      </c>
      <c r="E91" s="219"/>
      <c r="F91" s="219"/>
      <c r="G91" s="219"/>
      <c r="H91" s="219"/>
      <c r="I91" s="219"/>
      <c r="J91" s="219"/>
      <c r="K91" s="219"/>
      <c r="L91" s="219"/>
      <c r="M91" s="219"/>
      <c r="N91" s="352">
        <f>N125</f>
        <v>0</v>
      </c>
      <c r="O91" s="353"/>
      <c r="P91" s="353"/>
      <c r="Q91" s="353"/>
      <c r="R91" s="218"/>
    </row>
    <row r="92" spans="2:47" s="217" customFormat="1" ht="19.899999999999999" customHeight="1">
      <c r="B92" s="221"/>
      <c r="C92" s="219"/>
      <c r="D92" s="220" t="s">
        <v>602</v>
      </c>
      <c r="E92" s="219"/>
      <c r="F92" s="219"/>
      <c r="G92" s="219"/>
      <c r="H92" s="219"/>
      <c r="I92" s="219"/>
      <c r="J92" s="219"/>
      <c r="K92" s="219"/>
      <c r="L92" s="219"/>
      <c r="M92" s="219"/>
      <c r="N92" s="352">
        <f>N129</f>
        <v>0</v>
      </c>
      <c r="O92" s="353"/>
      <c r="P92" s="353"/>
      <c r="Q92" s="353"/>
      <c r="R92" s="218"/>
    </row>
    <row r="93" spans="2:47" s="217" customFormat="1" ht="19.899999999999999" customHeight="1">
      <c r="B93" s="221"/>
      <c r="C93" s="219"/>
      <c r="D93" s="220" t="s">
        <v>100</v>
      </c>
      <c r="E93" s="219"/>
      <c r="F93" s="219"/>
      <c r="G93" s="219"/>
      <c r="H93" s="219"/>
      <c r="I93" s="219"/>
      <c r="J93" s="219"/>
      <c r="K93" s="219"/>
      <c r="L93" s="219"/>
      <c r="M93" s="219"/>
      <c r="N93" s="352">
        <f>N134</f>
        <v>0</v>
      </c>
      <c r="O93" s="353"/>
      <c r="P93" s="353"/>
      <c r="Q93" s="353"/>
      <c r="R93" s="218"/>
    </row>
    <row r="94" spans="2:47" s="217" customFormat="1" ht="19.899999999999999" customHeight="1">
      <c r="B94" s="221"/>
      <c r="C94" s="219"/>
      <c r="D94" s="220" t="s">
        <v>101</v>
      </c>
      <c r="E94" s="219"/>
      <c r="F94" s="219"/>
      <c r="G94" s="219"/>
      <c r="H94" s="219"/>
      <c r="I94" s="219"/>
      <c r="J94" s="219"/>
      <c r="K94" s="219"/>
      <c r="L94" s="219"/>
      <c r="M94" s="219"/>
      <c r="N94" s="352">
        <f>N136</f>
        <v>0</v>
      </c>
      <c r="O94" s="353"/>
      <c r="P94" s="353"/>
      <c r="Q94" s="353"/>
      <c r="R94" s="218"/>
    </row>
    <row r="95" spans="2:47" s="217" customFormat="1" ht="19.899999999999999" customHeight="1">
      <c r="B95" s="221"/>
      <c r="C95" s="219"/>
      <c r="D95" s="220" t="s">
        <v>102</v>
      </c>
      <c r="E95" s="219"/>
      <c r="F95" s="219"/>
      <c r="G95" s="219"/>
      <c r="H95" s="219"/>
      <c r="I95" s="219"/>
      <c r="J95" s="219"/>
      <c r="K95" s="219"/>
      <c r="L95" s="219"/>
      <c r="M95" s="219"/>
      <c r="N95" s="352">
        <f>N139</f>
        <v>0</v>
      </c>
      <c r="O95" s="353"/>
      <c r="P95" s="353"/>
      <c r="Q95" s="353"/>
      <c r="R95" s="218"/>
    </row>
    <row r="96" spans="2:47" s="222" customFormat="1" ht="24.95" customHeight="1">
      <c r="B96" s="226"/>
      <c r="C96" s="224"/>
      <c r="D96" s="225" t="s">
        <v>578</v>
      </c>
      <c r="E96" s="224"/>
      <c r="F96" s="224"/>
      <c r="G96" s="224"/>
      <c r="H96" s="224"/>
      <c r="I96" s="224"/>
      <c r="J96" s="224"/>
      <c r="K96" s="224"/>
      <c r="L96" s="224"/>
      <c r="M96" s="224"/>
      <c r="N96" s="350">
        <f>N141</f>
        <v>0</v>
      </c>
      <c r="O96" s="351"/>
      <c r="P96" s="351"/>
      <c r="Q96" s="351"/>
      <c r="R96" s="223"/>
    </row>
    <row r="97" spans="2:21" s="217" customFormat="1" ht="19.899999999999999" customHeight="1">
      <c r="B97" s="221"/>
      <c r="C97" s="219"/>
      <c r="D97" s="220" t="s">
        <v>109</v>
      </c>
      <c r="E97" s="219"/>
      <c r="F97" s="219"/>
      <c r="G97" s="219"/>
      <c r="H97" s="219"/>
      <c r="I97" s="219"/>
      <c r="J97" s="219"/>
      <c r="K97" s="219"/>
      <c r="L97" s="219"/>
      <c r="M97" s="219"/>
      <c r="N97" s="352">
        <f>N142</f>
        <v>0</v>
      </c>
      <c r="O97" s="353"/>
      <c r="P97" s="353"/>
      <c r="Q97" s="353"/>
      <c r="R97" s="218"/>
    </row>
    <row r="98" spans="2:21" s="217" customFormat="1" ht="19.899999999999999" customHeight="1">
      <c r="B98" s="221"/>
      <c r="C98" s="219"/>
      <c r="D98" s="220" t="s">
        <v>110</v>
      </c>
      <c r="E98" s="219"/>
      <c r="F98" s="219"/>
      <c r="G98" s="219"/>
      <c r="H98" s="219"/>
      <c r="I98" s="219"/>
      <c r="J98" s="219"/>
      <c r="K98" s="219"/>
      <c r="L98" s="219"/>
      <c r="M98" s="219"/>
      <c r="N98" s="352">
        <f>N147</f>
        <v>0</v>
      </c>
      <c r="O98" s="353"/>
      <c r="P98" s="353"/>
      <c r="Q98" s="353"/>
      <c r="R98" s="218"/>
    </row>
    <row r="99" spans="2:21" s="153" customFormat="1" ht="21.75" customHeight="1">
      <c r="B99" s="197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4"/>
    </row>
    <row r="100" spans="2:21" s="153" customFormat="1" ht="29.25" customHeight="1">
      <c r="B100" s="197"/>
      <c r="C100" s="216" t="s">
        <v>112</v>
      </c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349">
        <v>0</v>
      </c>
      <c r="O100" s="354"/>
      <c r="P100" s="354"/>
      <c r="Q100" s="354"/>
      <c r="R100" s="194"/>
      <c r="T100" s="215"/>
      <c r="U100" s="214" t="s">
        <v>33</v>
      </c>
    </row>
    <row r="101" spans="2:21" s="153" customFormat="1" ht="18" customHeight="1">
      <c r="B101" s="197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4"/>
    </row>
    <row r="102" spans="2:21" s="153" customFormat="1" ht="29.25" customHeight="1">
      <c r="B102" s="197"/>
      <c r="C102" s="213" t="s">
        <v>81</v>
      </c>
      <c r="D102" s="212"/>
      <c r="E102" s="212"/>
      <c r="F102" s="212"/>
      <c r="G102" s="212"/>
      <c r="H102" s="212"/>
      <c r="I102" s="212"/>
      <c r="J102" s="212"/>
      <c r="K102" s="212"/>
      <c r="L102" s="355">
        <f>ROUND(SUM(N88+N100),2)</f>
        <v>0</v>
      </c>
      <c r="M102" s="355"/>
      <c r="N102" s="355"/>
      <c r="O102" s="355"/>
      <c r="P102" s="355"/>
      <c r="Q102" s="355"/>
      <c r="R102" s="194"/>
    </row>
    <row r="103" spans="2:21" s="153" customFormat="1" ht="6.95" customHeight="1">
      <c r="B103" s="156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4"/>
    </row>
    <row r="107" spans="2:21" s="153" customFormat="1" ht="6.95" customHeight="1">
      <c r="B107" s="211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09"/>
    </row>
    <row r="108" spans="2:21" s="153" customFormat="1" ht="36.950000000000003" customHeight="1">
      <c r="B108" s="197"/>
      <c r="C108" s="331" t="s">
        <v>113</v>
      </c>
      <c r="D108" s="336"/>
      <c r="E108" s="336"/>
      <c r="F108" s="336"/>
      <c r="G108" s="336"/>
      <c r="H108" s="336"/>
      <c r="I108" s="336"/>
      <c r="J108" s="336"/>
      <c r="K108" s="336"/>
      <c r="L108" s="336"/>
      <c r="M108" s="336"/>
      <c r="N108" s="336"/>
      <c r="O108" s="336"/>
      <c r="P108" s="336"/>
      <c r="Q108" s="336"/>
      <c r="R108" s="194"/>
    </row>
    <row r="109" spans="2:21" s="153" customFormat="1" ht="6.95" customHeight="1">
      <c r="B109" s="197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4"/>
    </row>
    <row r="110" spans="2:21" s="153" customFormat="1" ht="30" customHeight="1">
      <c r="B110" s="197"/>
      <c r="C110" s="206" t="s">
        <v>15</v>
      </c>
      <c r="D110" s="195"/>
      <c r="E110" s="195"/>
      <c r="F110" s="333" t="str">
        <f>F6</f>
        <v>Rekonštrukcia nevyužívaného objektu v obci na podnikateľskú činnosť</v>
      </c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195"/>
      <c r="R110" s="194"/>
    </row>
    <row r="111" spans="2:21" s="153" customFormat="1" ht="36.950000000000003" customHeight="1">
      <c r="B111" s="197"/>
      <c r="C111" s="208" t="s">
        <v>88</v>
      </c>
      <c r="D111" s="195"/>
      <c r="E111" s="195"/>
      <c r="F111" s="345" t="str">
        <f>F7</f>
        <v>03 - Oporný múr</v>
      </c>
      <c r="G111" s="336"/>
      <c r="H111" s="336"/>
      <c r="I111" s="336"/>
      <c r="J111" s="336"/>
      <c r="K111" s="336"/>
      <c r="L111" s="336"/>
      <c r="M111" s="336"/>
      <c r="N111" s="336"/>
      <c r="O111" s="336"/>
      <c r="P111" s="336"/>
      <c r="Q111" s="195"/>
      <c r="R111" s="194"/>
    </row>
    <row r="112" spans="2:21" s="153" customFormat="1" ht="6.95" customHeight="1">
      <c r="B112" s="197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4"/>
    </row>
    <row r="113" spans="2:65" s="153" customFormat="1" ht="18" customHeight="1">
      <c r="B113" s="197"/>
      <c r="C113" s="206" t="s">
        <v>18</v>
      </c>
      <c r="D113" s="195"/>
      <c r="E113" s="195"/>
      <c r="F113" s="207" t="str">
        <f>F9</f>
        <v>Dolné Plachtince</v>
      </c>
      <c r="G113" s="195"/>
      <c r="H113" s="195"/>
      <c r="I113" s="195"/>
      <c r="J113" s="195"/>
      <c r="K113" s="206" t="s">
        <v>20</v>
      </c>
      <c r="L113" s="195"/>
      <c r="M113" s="337">
        <f>IF(O9="","",O9)</f>
        <v>43969</v>
      </c>
      <c r="N113" s="337"/>
      <c r="O113" s="337"/>
      <c r="P113" s="337"/>
      <c r="Q113" s="195"/>
      <c r="R113" s="194"/>
    </row>
    <row r="114" spans="2:65" s="153" customFormat="1" ht="6.95" customHeight="1">
      <c r="B114" s="197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4"/>
    </row>
    <row r="115" spans="2:65" s="153" customFormat="1">
      <c r="B115" s="197"/>
      <c r="C115" s="206" t="s">
        <v>21</v>
      </c>
      <c r="D115" s="195"/>
      <c r="E115" s="195"/>
      <c r="F115" s="207" t="str">
        <f>E12</f>
        <v xml:space="preserve"> </v>
      </c>
      <c r="G115" s="195"/>
      <c r="H115" s="195"/>
      <c r="I115" s="195"/>
      <c r="J115" s="195"/>
      <c r="K115" s="206" t="s">
        <v>25</v>
      </c>
      <c r="L115" s="195"/>
      <c r="M115" s="338" t="str">
        <f>E18</f>
        <v xml:space="preserve"> </v>
      </c>
      <c r="N115" s="338"/>
      <c r="O115" s="338"/>
      <c r="P115" s="338"/>
      <c r="Q115" s="338"/>
      <c r="R115" s="194"/>
    </row>
    <row r="116" spans="2:65" s="153" customFormat="1" ht="14.45" customHeight="1">
      <c r="B116" s="197"/>
      <c r="C116" s="206" t="s">
        <v>24</v>
      </c>
      <c r="D116" s="195"/>
      <c r="E116" s="195"/>
      <c r="F116" s="207" t="str">
        <f>IF(E15="","",E15)</f>
        <v xml:space="preserve"> </v>
      </c>
      <c r="G116" s="195"/>
      <c r="H116" s="195"/>
      <c r="I116" s="195"/>
      <c r="J116" s="195"/>
      <c r="K116" s="206" t="s">
        <v>28</v>
      </c>
      <c r="L116" s="195"/>
      <c r="M116" s="338" t="str">
        <f>E21</f>
        <v xml:space="preserve"> </v>
      </c>
      <c r="N116" s="338"/>
      <c r="O116" s="338"/>
      <c r="P116" s="338"/>
      <c r="Q116" s="338"/>
      <c r="R116" s="194"/>
    </row>
    <row r="117" spans="2:65" s="153" customFormat="1" ht="10.35" customHeight="1">
      <c r="B117" s="197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4"/>
    </row>
    <row r="118" spans="2:65" s="198" customFormat="1" ht="29.25" customHeight="1">
      <c r="B118" s="205"/>
      <c r="C118" s="204" t="s">
        <v>114</v>
      </c>
      <c r="D118" s="203" t="s">
        <v>115</v>
      </c>
      <c r="E118" s="203" t="s">
        <v>51</v>
      </c>
      <c r="F118" s="356" t="s">
        <v>116</v>
      </c>
      <c r="G118" s="356"/>
      <c r="H118" s="356"/>
      <c r="I118" s="356"/>
      <c r="J118" s="203" t="s">
        <v>117</v>
      </c>
      <c r="K118" s="203" t="s">
        <v>118</v>
      </c>
      <c r="L118" s="356" t="s">
        <v>119</v>
      </c>
      <c r="M118" s="356"/>
      <c r="N118" s="356" t="s">
        <v>93</v>
      </c>
      <c r="O118" s="356"/>
      <c r="P118" s="356"/>
      <c r="Q118" s="357"/>
      <c r="R118" s="202"/>
      <c r="T118" s="201" t="s">
        <v>120</v>
      </c>
      <c r="U118" s="200" t="s">
        <v>33</v>
      </c>
      <c r="V118" s="200" t="s">
        <v>121</v>
      </c>
      <c r="W118" s="200" t="s">
        <v>122</v>
      </c>
      <c r="X118" s="200" t="s">
        <v>123</v>
      </c>
      <c r="Y118" s="200" t="s">
        <v>124</v>
      </c>
      <c r="Z118" s="200" t="s">
        <v>125</v>
      </c>
      <c r="AA118" s="199" t="s">
        <v>126</v>
      </c>
    </row>
    <row r="119" spans="2:65" s="153" customFormat="1" ht="29.25" customHeight="1">
      <c r="B119" s="197"/>
      <c r="C119" s="196" t="s">
        <v>89</v>
      </c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358">
        <f>BK119</f>
        <v>0</v>
      </c>
      <c r="O119" s="359"/>
      <c r="P119" s="359"/>
      <c r="Q119" s="359"/>
      <c r="R119" s="194"/>
      <c r="T119" s="193"/>
      <c r="U119" s="191"/>
      <c r="V119" s="191"/>
      <c r="W119" s="192">
        <f>W120+W141</f>
        <v>318.02008723</v>
      </c>
      <c r="X119" s="191"/>
      <c r="Y119" s="192">
        <f>Y120+Y141</f>
        <v>132.56782675999997</v>
      </c>
      <c r="Z119" s="191"/>
      <c r="AA119" s="190">
        <f>AA120+AA141</f>
        <v>0</v>
      </c>
      <c r="AT119" s="157" t="s">
        <v>68</v>
      </c>
      <c r="AU119" s="157" t="s">
        <v>95</v>
      </c>
      <c r="BK119" s="189">
        <f>BK120+BK141</f>
        <v>0</v>
      </c>
    </row>
    <row r="120" spans="2:65" s="173" customFormat="1" ht="37.35" customHeight="1">
      <c r="B120" s="183"/>
      <c r="C120" s="178"/>
      <c r="D120" s="188" t="s">
        <v>620</v>
      </c>
      <c r="E120" s="188"/>
      <c r="F120" s="188"/>
      <c r="G120" s="188"/>
      <c r="H120" s="188"/>
      <c r="I120" s="188"/>
      <c r="J120" s="188"/>
      <c r="K120" s="188"/>
      <c r="L120" s="188"/>
      <c r="M120" s="188"/>
      <c r="N120" s="360">
        <f>BK120</f>
        <v>0</v>
      </c>
      <c r="O120" s="361"/>
      <c r="P120" s="361"/>
      <c r="Q120" s="361"/>
      <c r="R120" s="181"/>
      <c r="T120" s="180"/>
      <c r="U120" s="178"/>
      <c r="V120" s="178"/>
      <c r="W120" s="179">
        <f>W121+W125+W129+W134+W136+W139</f>
        <v>270.59830223</v>
      </c>
      <c r="X120" s="178"/>
      <c r="Y120" s="179">
        <f>Y121+Y125+Y129+Y134+Y136+Y139</f>
        <v>131.90613475999999</v>
      </c>
      <c r="Z120" s="178"/>
      <c r="AA120" s="177">
        <f>AA121+AA125+AA129+AA134+AA136+AA139</f>
        <v>0</v>
      </c>
      <c r="AR120" s="175" t="s">
        <v>76</v>
      </c>
      <c r="AT120" s="176" t="s">
        <v>68</v>
      </c>
      <c r="AU120" s="176" t="s">
        <v>69</v>
      </c>
      <c r="AY120" s="175" t="s">
        <v>128</v>
      </c>
      <c r="BK120" s="174">
        <f>BK121+BK125+BK129+BK134+BK136+BK139</f>
        <v>0</v>
      </c>
    </row>
    <row r="121" spans="2:65" s="173" customFormat="1" ht="19.899999999999999" customHeight="1">
      <c r="B121" s="183"/>
      <c r="C121" s="178"/>
      <c r="D121" s="182" t="s">
        <v>98</v>
      </c>
      <c r="E121" s="182"/>
      <c r="F121" s="182"/>
      <c r="G121" s="182"/>
      <c r="H121" s="182"/>
      <c r="I121" s="182"/>
      <c r="J121" s="182"/>
      <c r="K121" s="182"/>
      <c r="L121" s="182"/>
      <c r="M121" s="182"/>
      <c r="N121" s="362">
        <f>BK121</f>
        <v>0</v>
      </c>
      <c r="O121" s="363"/>
      <c r="P121" s="363"/>
      <c r="Q121" s="363"/>
      <c r="R121" s="181"/>
      <c r="T121" s="180"/>
      <c r="U121" s="178"/>
      <c r="V121" s="178"/>
      <c r="W121" s="179">
        <f>SUM(W122:W124)</f>
        <v>75.084915000000009</v>
      </c>
      <c r="X121" s="178"/>
      <c r="Y121" s="179">
        <f>SUM(Y122:Y124)</f>
        <v>0</v>
      </c>
      <c r="Z121" s="178"/>
      <c r="AA121" s="177">
        <f>SUM(AA122:AA124)</f>
        <v>0</v>
      </c>
      <c r="AR121" s="175" t="s">
        <v>76</v>
      </c>
      <c r="AT121" s="176" t="s">
        <v>68</v>
      </c>
      <c r="AU121" s="176" t="s">
        <v>76</v>
      </c>
      <c r="AY121" s="175" t="s">
        <v>128</v>
      </c>
      <c r="BK121" s="174">
        <f>SUM(BK122:BK124)</f>
        <v>0</v>
      </c>
    </row>
    <row r="122" spans="2:65" s="153" customFormat="1" ht="25.5" customHeight="1">
      <c r="B122" s="169"/>
      <c r="C122" s="168" t="s">
        <v>76</v>
      </c>
      <c r="D122" s="168" t="s">
        <v>129</v>
      </c>
      <c r="E122" s="167" t="s">
        <v>619</v>
      </c>
      <c r="F122" s="364" t="s">
        <v>618</v>
      </c>
      <c r="G122" s="364"/>
      <c r="H122" s="364"/>
      <c r="I122" s="364"/>
      <c r="J122" s="166" t="s">
        <v>186</v>
      </c>
      <c r="K122" s="165">
        <v>15.15</v>
      </c>
      <c r="L122" s="365"/>
      <c r="M122" s="365"/>
      <c r="N122" s="365">
        <f>ROUND(L122*K122,3)</f>
        <v>0</v>
      </c>
      <c r="O122" s="365"/>
      <c r="P122" s="365"/>
      <c r="Q122" s="365"/>
      <c r="R122" s="164"/>
      <c r="T122" s="163" t="s">
        <v>5</v>
      </c>
      <c r="U122" s="172" t="s">
        <v>36</v>
      </c>
      <c r="V122" s="171">
        <v>1.2841</v>
      </c>
      <c r="W122" s="171">
        <f>V122*K122</f>
        <v>19.454115000000002</v>
      </c>
      <c r="X122" s="171">
        <v>0</v>
      </c>
      <c r="Y122" s="171">
        <f>X122*K122</f>
        <v>0</v>
      </c>
      <c r="Z122" s="171">
        <v>0</v>
      </c>
      <c r="AA122" s="170">
        <f>Z122*K122</f>
        <v>0</v>
      </c>
      <c r="AR122" s="157" t="s">
        <v>136</v>
      </c>
      <c r="AT122" s="157" t="s">
        <v>129</v>
      </c>
      <c r="AU122" s="157" t="s">
        <v>127</v>
      </c>
      <c r="AY122" s="157" t="s">
        <v>128</v>
      </c>
      <c r="BE122" s="159">
        <f>IF(U122="základná",N122,0)</f>
        <v>0</v>
      </c>
      <c r="BF122" s="159">
        <f>IF(U122="znížená",N122,0)</f>
        <v>0</v>
      </c>
      <c r="BG122" s="159">
        <f>IF(U122="zákl. prenesená",N122,0)</f>
        <v>0</v>
      </c>
      <c r="BH122" s="159">
        <f>IF(U122="zníž. prenesená",N122,0)</f>
        <v>0</v>
      </c>
      <c r="BI122" s="159">
        <f>IF(U122="nulová",N122,0)</f>
        <v>0</v>
      </c>
      <c r="BJ122" s="157" t="s">
        <v>127</v>
      </c>
      <c r="BK122" s="158">
        <f>ROUND(L122*K122,3)</f>
        <v>0</v>
      </c>
      <c r="BL122" s="157" t="s">
        <v>136</v>
      </c>
      <c r="BM122" s="157" t="s">
        <v>617</v>
      </c>
    </row>
    <row r="123" spans="2:65" s="153" customFormat="1" ht="38.25" customHeight="1">
      <c r="B123" s="169"/>
      <c r="C123" s="168" t="s">
        <v>127</v>
      </c>
      <c r="D123" s="168" t="s">
        <v>129</v>
      </c>
      <c r="E123" s="167" t="s">
        <v>616</v>
      </c>
      <c r="F123" s="364" t="s">
        <v>615</v>
      </c>
      <c r="G123" s="364"/>
      <c r="H123" s="364"/>
      <c r="I123" s="364"/>
      <c r="J123" s="166" t="s">
        <v>186</v>
      </c>
      <c r="K123" s="165">
        <v>15.15</v>
      </c>
      <c r="L123" s="365"/>
      <c r="M123" s="365"/>
      <c r="N123" s="365">
        <f>ROUND(L123*K123,3)</f>
        <v>0</v>
      </c>
      <c r="O123" s="365"/>
      <c r="P123" s="365"/>
      <c r="Q123" s="365"/>
      <c r="R123" s="164"/>
      <c r="T123" s="163" t="s">
        <v>5</v>
      </c>
      <c r="U123" s="172" t="s">
        <v>36</v>
      </c>
      <c r="V123" s="171">
        <v>3.6030000000000002</v>
      </c>
      <c r="W123" s="171">
        <f>V123*K123</f>
        <v>54.585450000000002</v>
      </c>
      <c r="X123" s="171">
        <v>0</v>
      </c>
      <c r="Y123" s="171">
        <f>X123*K123</f>
        <v>0</v>
      </c>
      <c r="Z123" s="171">
        <v>0</v>
      </c>
      <c r="AA123" s="170">
        <f>Z123*K123</f>
        <v>0</v>
      </c>
      <c r="AR123" s="157" t="s">
        <v>136</v>
      </c>
      <c r="AT123" s="157" t="s">
        <v>129</v>
      </c>
      <c r="AU123" s="157" t="s">
        <v>127</v>
      </c>
      <c r="AY123" s="157" t="s">
        <v>128</v>
      </c>
      <c r="BE123" s="159">
        <f>IF(U123="základná",N123,0)</f>
        <v>0</v>
      </c>
      <c r="BF123" s="159">
        <f>IF(U123="znížená",N123,0)</f>
        <v>0</v>
      </c>
      <c r="BG123" s="159">
        <f>IF(U123="zákl. prenesená",N123,0)</f>
        <v>0</v>
      </c>
      <c r="BH123" s="159">
        <f>IF(U123="zníž. prenesená",N123,0)</f>
        <v>0</v>
      </c>
      <c r="BI123" s="159">
        <f>IF(U123="nulová",N123,0)</f>
        <v>0</v>
      </c>
      <c r="BJ123" s="157" t="s">
        <v>127</v>
      </c>
      <c r="BK123" s="158">
        <f>ROUND(L123*K123,3)</f>
        <v>0</v>
      </c>
      <c r="BL123" s="157" t="s">
        <v>136</v>
      </c>
      <c r="BM123" s="157" t="s">
        <v>614</v>
      </c>
    </row>
    <row r="124" spans="2:65" s="153" customFormat="1" ht="25.5" customHeight="1">
      <c r="B124" s="169"/>
      <c r="C124" s="168" t="s">
        <v>137</v>
      </c>
      <c r="D124" s="168" t="s">
        <v>129</v>
      </c>
      <c r="E124" s="167" t="s">
        <v>199</v>
      </c>
      <c r="F124" s="364" t="s">
        <v>200</v>
      </c>
      <c r="G124" s="364"/>
      <c r="H124" s="364"/>
      <c r="I124" s="364"/>
      <c r="J124" s="166" t="s">
        <v>186</v>
      </c>
      <c r="K124" s="165">
        <v>15.15</v>
      </c>
      <c r="L124" s="365"/>
      <c r="M124" s="365"/>
      <c r="N124" s="365">
        <f>ROUND(L124*K124,3)</f>
        <v>0</v>
      </c>
      <c r="O124" s="365"/>
      <c r="P124" s="365"/>
      <c r="Q124" s="365"/>
      <c r="R124" s="164"/>
      <c r="T124" s="163" t="s">
        <v>5</v>
      </c>
      <c r="U124" s="172" t="s">
        <v>36</v>
      </c>
      <c r="V124" s="171">
        <v>6.9000000000000006E-2</v>
      </c>
      <c r="W124" s="171">
        <f>V124*K124</f>
        <v>1.04535</v>
      </c>
      <c r="X124" s="171">
        <v>0</v>
      </c>
      <c r="Y124" s="171">
        <f>X124*K124</f>
        <v>0</v>
      </c>
      <c r="Z124" s="171">
        <v>0</v>
      </c>
      <c r="AA124" s="170">
        <f>Z124*K124</f>
        <v>0</v>
      </c>
      <c r="AR124" s="157" t="s">
        <v>136</v>
      </c>
      <c r="AT124" s="157" t="s">
        <v>129</v>
      </c>
      <c r="AU124" s="157" t="s">
        <v>127</v>
      </c>
      <c r="AY124" s="157" t="s">
        <v>128</v>
      </c>
      <c r="BE124" s="159">
        <f>IF(U124="základná",N124,0)</f>
        <v>0</v>
      </c>
      <c r="BF124" s="159">
        <f>IF(U124="znížená",N124,0)</f>
        <v>0</v>
      </c>
      <c r="BG124" s="159">
        <f>IF(U124="zákl. prenesená",N124,0)</f>
        <v>0</v>
      </c>
      <c r="BH124" s="159">
        <f>IF(U124="zníž. prenesená",N124,0)</f>
        <v>0</v>
      </c>
      <c r="BI124" s="159">
        <f>IF(U124="nulová",N124,0)</f>
        <v>0</v>
      </c>
      <c r="BJ124" s="157" t="s">
        <v>127</v>
      </c>
      <c r="BK124" s="158">
        <f>ROUND(L124*K124,3)</f>
        <v>0</v>
      </c>
      <c r="BL124" s="157" t="s">
        <v>136</v>
      </c>
      <c r="BM124" s="157" t="s">
        <v>613</v>
      </c>
    </row>
    <row r="125" spans="2:65" s="173" customFormat="1" ht="29.85" customHeight="1">
      <c r="B125" s="183"/>
      <c r="C125" s="178"/>
      <c r="D125" s="182" t="s">
        <v>612</v>
      </c>
      <c r="E125" s="182"/>
      <c r="F125" s="182"/>
      <c r="G125" s="182"/>
      <c r="H125" s="182"/>
      <c r="I125" s="182"/>
      <c r="J125" s="182"/>
      <c r="K125" s="182"/>
      <c r="L125" s="182"/>
      <c r="M125" s="182"/>
      <c r="N125" s="370">
        <f>BK125</f>
        <v>0</v>
      </c>
      <c r="O125" s="371"/>
      <c r="P125" s="371"/>
      <c r="Q125" s="371"/>
      <c r="R125" s="181"/>
      <c r="T125" s="180"/>
      <c r="U125" s="178"/>
      <c r="V125" s="178"/>
      <c r="W125" s="179">
        <f>SUM(W126:W128)</f>
        <v>14.490528000000001</v>
      </c>
      <c r="X125" s="178"/>
      <c r="Y125" s="179">
        <f>SUM(Y126:Y128)</f>
        <v>59.493406149999998</v>
      </c>
      <c r="Z125" s="178"/>
      <c r="AA125" s="177">
        <f>SUM(AA126:AA128)</f>
        <v>0</v>
      </c>
      <c r="AR125" s="175" t="s">
        <v>76</v>
      </c>
      <c r="AT125" s="176" t="s">
        <v>68</v>
      </c>
      <c r="AU125" s="176" t="s">
        <v>76</v>
      </c>
      <c r="AY125" s="175" t="s">
        <v>128</v>
      </c>
      <c r="BK125" s="174">
        <f>SUM(BK126:BK128)</f>
        <v>0</v>
      </c>
    </row>
    <row r="126" spans="2:65" s="153" customFormat="1" ht="25.5" customHeight="1">
      <c r="B126" s="169"/>
      <c r="C126" s="168" t="s">
        <v>136</v>
      </c>
      <c r="D126" s="168" t="s">
        <v>129</v>
      </c>
      <c r="E126" s="167" t="s">
        <v>611</v>
      </c>
      <c r="F126" s="364" t="s">
        <v>610</v>
      </c>
      <c r="G126" s="364"/>
      <c r="H126" s="364"/>
      <c r="I126" s="364"/>
      <c r="J126" s="166" t="s">
        <v>186</v>
      </c>
      <c r="K126" s="165">
        <v>12.48</v>
      </c>
      <c r="L126" s="365"/>
      <c r="M126" s="365"/>
      <c r="N126" s="365">
        <f>ROUND(L126*K126,3)</f>
        <v>0</v>
      </c>
      <c r="O126" s="365"/>
      <c r="P126" s="365"/>
      <c r="Q126" s="365"/>
      <c r="R126" s="164"/>
      <c r="T126" s="163" t="s">
        <v>5</v>
      </c>
      <c r="U126" s="172" t="s">
        <v>36</v>
      </c>
      <c r="V126" s="171">
        <v>0.58055000000000001</v>
      </c>
      <c r="W126" s="171">
        <f>V126*K126</f>
        <v>7.2452640000000006</v>
      </c>
      <c r="X126" s="171">
        <v>2.3557299999999999</v>
      </c>
      <c r="Y126" s="171">
        <f>X126*K126</f>
        <v>29.3995104</v>
      </c>
      <c r="Z126" s="171">
        <v>0</v>
      </c>
      <c r="AA126" s="170">
        <f>Z126*K126</f>
        <v>0</v>
      </c>
      <c r="AR126" s="157" t="s">
        <v>136</v>
      </c>
      <c r="AT126" s="157" t="s">
        <v>129</v>
      </c>
      <c r="AU126" s="157" t="s">
        <v>127</v>
      </c>
      <c r="AY126" s="157" t="s">
        <v>128</v>
      </c>
      <c r="BE126" s="159">
        <f>IF(U126="základná",N126,0)</f>
        <v>0</v>
      </c>
      <c r="BF126" s="159">
        <f>IF(U126="znížená",N126,0)</f>
        <v>0</v>
      </c>
      <c r="BG126" s="159">
        <f>IF(U126="zákl. prenesená",N126,0)</f>
        <v>0</v>
      </c>
      <c r="BH126" s="159">
        <f>IF(U126="zníž. prenesená",N126,0)</f>
        <v>0</v>
      </c>
      <c r="BI126" s="159">
        <f>IF(U126="nulová",N126,0)</f>
        <v>0</v>
      </c>
      <c r="BJ126" s="157" t="s">
        <v>127</v>
      </c>
      <c r="BK126" s="158">
        <f>ROUND(L126*K126,3)</f>
        <v>0</v>
      </c>
      <c r="BL126" s="157" t="s">
        <v>136</v>
      </c>
      <c r="BM126" s="157" t="s">
        <v>609</v>
      </c>
    </row>
    <row r="127" spans="2:65" s="153" customFormat="1" ht="25.5" customHeight="1">
      <c r="B127" s="169"/>
      <c r="C127" s="168" t="s">
        <v>145</v>
      </c>
      <c r="D127" s="168" t="s">
        <v>129</v>
      </c>
      <c r="E127" s="167" t="s">
        <v>608</v>
      </c>
      <c r="F127" s="364" t="s">
        <v>607</v>
      </c>
      <c r="G127" s="364"/>
      <c r="H127" s="364"/>
      <c r="I127" s="364"/>
      <c r="J127" s="166" t="s">
        <v>186</v>
      </c>
      <c r="K127" s="165">
        <v>12.48</v>
      </c>
      <c r="L127" s="365"/>
      <c r="M127" s="365"/>
      <c r="N127" s="365">
        <f>ROUND(L127*K127,3)</f>
        <v>0</v>
      </c>
      <c r="O127" s="365"/>
      <c r="P127" s="365"/>
      <c r="Q127" s="365"/>
      <c r="R127" s="164"/>
      <c r="T127" s="163" t="s">
        <v>5</v>
      </c>
      <c r="U127" s="172" t="s">
        <v>36</v>
      </c>
      <c r="V127" s="171">
        <v>0.58055000000000001</v>
      </c>
      <c r="W127" s="171">
        <f>V127*K127</f>
        <v>7.2452640000000006</v>
      </c>
      <c r="X127" s="171">
        <v>0.1203</v>
      </c>
      <c r="Y127" s="171">
        <f>X127*K127</f>
        <v>1.501344</v>
      </c>
      <c r="Z127" s="171">
        <v>0</v>
      </c>
      <c r="AA127" s="170">
        <f>Z127*K127</f>
        <v>0</v>
      </c>
      <c r="AR127" s="157" t="s">
        <v>136</v>
      </c>
      <c r="AT127" s="157" t="s">
        <v>129</v>
      </c>
      <c r="AU127" s="157" t="s">
        <v>127</v>
      </c>
      <c r="AY127" s="157" t="s">
        <v>128</v>
      </c>
      <c r="BE127" s="159">
        <f>IF(U127="základná",N127,0)</f>
        <v>0</v>
      </c>
      <c r="BF127" s="159">
        <f>IF(U127="znížená",N127,0)</f>
        <v>0</v>
      </c>
      <c r="BG127" s="159">
        <f>IF(U127="zákl. prenesená",N127,0)</f>
        <v>0</v>
      </c>
      <c r="BH127" s="159">
        <f>IF(U127="zníž. prenesená",N127,0)</f>
        <v>0</v>
      </c>
      <c r="BI127" s="159">
        <f>IF(U127="nulová",N127,0)</f>
        <v>0</v>
      </c>
      <c r="BJ127" s="157" t="s">
        <v>127</v>
      </c>
      <c r="BK127" s="158">
        <f>ROUND(L127*K127,3)</f>
        <v>0</v>
      </c>
      <c r="BL127" s="157" t="s">
        <v>136</v>
      </c>
      <c r="BM127" s="157" t="s">
        <v>606</v>
      </c>
    </row>
    <row r="128" spans="2:65" s="153" customFormat="1" ht="38.25" customHeight="1">
      <c r="B128" s="169"/>
      <c r="C128" s="187" t="s">
        <v>141</v>
      </c>
      <c r="D128" s="187" t="s">
        <v>267</v>
      </c>
      <c r="E128" s="186" t="s">
        <v>605</v>
      </c>
      <c r="F128" s="366" t="s">
        <v>604</v>
      </c>
      <c r="G128" s="366"/>
      <c r="H128" s="366"/>
      <c r="I128" s="366"/>
      <c r="J128" s="185" t="s">
        <v>186</v>
      </c>
      <c r="K128" s="184">
        <v>12.605</v>
      </c>
      <c r="L128" s="367"/>
      <c r="M128" s="367"/>
      <c r="N128" s="367">
        <f>ROUND(L128*K128,3)</f>
        <v>0</v>
      </c>
      <c r="O128" s="365"/>
      <c r="P128" s="365"/>
      <c r="Q128" s="365"/>
      <c r="R128" s="164"/>
      <c r="T128" s="163" t="s">
        <v>5</v>
      </c>
      <c r="U128" s="172" t="s">
        <v>36</v>
      </c>
      <c r="V128" s="171">
        <v>0</v>
      </c>
      <c r="W128" s="171">
        <f>V128*K128</f>
        <v>0</v>
      </c>
      <c r="X128" s="171">
        <v>2.2683499999999999</v>
      </c>
      <c r="Y128" s="171">
        <f>X128*K128</f>
        <v>28.592551749999998</v>
      </c>
      <c r="Z128" s="171">
        <v>0</v>
      </c>
      <c r="AA128" s="170">
        <f>Z128*K128</f>
        <v>0</v>
      </c>
      <c r="AR128" s="157" t="s">
        <v>144</v>
      </c>
      <c r="AT128" s="157" t="s">
        <v>267</v>
      </c>
      <c r="AU128" s="157" t="s">
        <v>127</v>
      </c>
      <c r="AY128" s="157" t="s">
        <v>128</v>
      </c>
      <c r="BE128" s="159">
        <f>IF(U128="základná",N128,0)</f>
        <v>0</v>
      </c>
      <c r="BF128" s="159">
        <f>IF(U128="znížená",N128,0)</f>
        <v>0</v>
      </c>
      <c r="BG128" s="159">
        <f>IF(U128="zákl. prenesená",N128,0)</f>
        <v>0</v>
      </c>
      <c r="BH128" s="159">
        <f>IF(U128="zníž. prenesená",N128,0)</f>
        <v>0</v>
      </c>
      <c r="BI128" s="159">
        <f>IF(U128="nulová",N128,0)</f>
        <v>0</v>
      </c>
      <c r="BJ128" s="157" t="s">
        <v>127</v>
      </c>
      <c r="BK128" s="158">
        <f>ROUND(L128*K128,3)</f>
        <v>0</v>
      </c>
      <c r="BL128" s="157" t="s">
        <v>136</v>
      </c>
      <c r="BM128" s="157" t="s">
        <v>603</v>
      </c>
    </row>
    <row r="129" spans="2:65" s="173" customFormat="1" ht="29.85" customHeight="1">
      <c r="B129" s="183"/>
      <c r="C129" s="178"/>
      <c r="D129" s="182" t="s">
        <v>602</v>
      </c>
      <c r="E129" s="182"/>
      <c r="F129" s="182"/>
      <c r="G129" s="182"/>
      <c r="H129" s="182"/>
      <c r="I129" s="182"/>
      <c r="J129" s="182"/>
      <c r="K129" s="182"/>
      <c r="L129" s="182"/>
      <c r="M129" s="182"/>
      <c r="N129" s="370">
        <f>BK129</f>
        <v>0</v>
      </c>
      <c r="O129" s="371"/>
      <c r="P129" s="371"/>
      <c r="Q129" s="371"/>
      <c r="R129" s="181"/>
      <c r="T129" s="180"/>
      <c r="U129" s="178"/>
      <c r="V129" s="178"/>
      <c r="W129" s="179">
        <f>SUM(W130:W133)</f>
        <v>93.843049230000005</v>
      </c>
      <c r="X129" s="178"/>
      <c r="Y129" s="179">
        <f>SUM(Y130:Y133)</f>
        <v>36.891900909999997</v>
      </c>
      <c r="Z129" s="178"/>
      <c r="AA129" s="177">
        <f>SUM(AA130:AA133)</f>
        <v>0</v>
      </c>
      <c r="AR129" s="175" t="s">
        <v>76</v>
      </c>
      <c r="AT129" s="176" t="s">
        <v>68</v>
      </c>
      <c r="AU129" s="176" t="s">
        <v>76</v>
      </c>
      <c r="AY129" s="175" t="s">
        <v>128</v>
      </c>
      <c r="BK129" s="174">
        <f>SUM(BK130:BK133)</f>
        <v>0</v>
      </c>
    </row>
    <row r="130" spans="2:65" s="153" customFormat="1" ht="25.5" customHeight="1">
      <c r="B130" s="169"/>
      <c r="C130" s="168" t="s">
        <v>152</v>
      </c>
      <c r="D130" s="168" t="s">
        <v>129</v>
      </c>
      <c r="E130" s="167" t="s">
        <v>601</v>
      </c>
      <c r="F130" s="364" t="s">
        <v>600</v>
      </c>
      <c r="G130" s="364"/>
      <c r="H130" s="364"/>
      <c r="I130" s="364"/>
      <c r="J130" s="166" t="s">
        <v>186</v>
      </c>
      <c r="K130" s="165">
        <v>13.164999999999999</v>
      </c>
      <c r="L130" s="365"/>
      <c r="M130" s="365"/>
      <c r="N130" s="365">
        <f>ROUND(L130*K130,3)</f>
        <v>0</v>
      </c>
      <c r="O130" s="365"/>
      <c r="P130" s="365"/>
      <c r="Q130" s="365"/>
      <c r="R130" s="164"/>
      <c r="T130" s="163" t="s">
        <v>5</v>
      </c>
      <c r="U130" s="172" t="s">
        <v>36</v>
      </c>
      <c r="V130" s="171">
        <v>3.3591600000000001</v>
      </c>
      <c r="W130" s="171">
        <f>V130*K130</f>
        <v>44.223341400000002</v>
      </c>
      <c r="X130" s="171">
        <v>2.1190899999999999</v>
      </c>
      <c r="Y130" s="171">
        <f>X130*K130</f>
        <v>27.897819849999998</v>
      </c>
      <c r="Z130" s="171">
        <v>0</v>
      </c>
      <c r="AA130" s="170">
        <f>Z130*K130</f>
        <v>0</v>
      </c>
      <c r="AR130" s="157" t="s">
        <v>136</v>
      </c>
      <c r="AT130" s="157" t="s">
        <v>129</v>
      </c>
      <c r="AU130" s="157" t="s">
        <v>127</v>
      </c>
      <c r="AY130" s="157" t="s">
        <v>128</v>
      </c>
      <c r="BE130" s="159">
        <f>IF(U130="základná",N130,0)</f>
        <v>0</v>
      </c>
      <c r="BF130" s="159">
        <f>IF(U130="znížená",N130,0)</f>
        <v>0</v>
      </c>
      <c r="BG130" s="159">
        <f>IF(U130="zákl. prenesená",N130,0)</f>
        <v>0</v>
      </c>
      <c r="BH130" s="159">
        <f>IF(U130="zníž. prenesená",N130,0)</f>
        <v>0</v>
      </c>
      <c r="BI130" s="159">
        <f>IF(U130="nulová",N130,0)</f>
        <v>0</v>
      </c>
      <c r="BJ130" s="157" t="s">
        <v>127</v>
      </c>
      <c r="BK130" s="158">
        <f>ROUND(L130*K130,3)</f>
        <v>0</v>
      </c>
      <c r="BL130" s="157" t="s">
        <v>136</v>
      </c>
      <c r="BM130" s="157" t="s">
        <v>599</v>
      </c>
    </row>
    <row r="131" spans="2:65" s="153" customFormat="1" ht="25.5" customHeight="1">
      <c r="B131" s="169"/>
      <c r="C131" s="168" t="s">
        <v>144</v>
      </c>
      <c r="D131" s="168" t="s">
        <v>129</v>
      </c>
      <c r="E131" s="167" t="s">
        <v>598</v>
      </c>
      <c r="F131" s="364" t="s">
        <v>597</v>
      </c>
      <c r="G131" s="364"/>
      <c r="H131" s="364"/>
      <c r="I131" s="364"/>
      <c r="J131" s="166" t="s">
        <v>182</v>
      </c>
      <c r="K131" s="165">
        <v>0.69299999999999995</v>
      </c>
      <c r="L131" s="365"/>
      <c r="M131" s="365"/>
      <c r="N131" s="365">
        <f>ROUND(L131*K131,3)</f>
        <v>0</v>
      </c>
      <c r="O131" s="365"/>
      <c r="P131" s="365"/>
      <c r="Q131" s="365"/>
      <c r="R131" s="164"/>
      <c r="T131" s="163" t="s">
        <v>5</v>
      </c>
      <c r="U131" s="172" t="s">
        <v>36</v>
      </c>
      <c r="V131" s="171">
        <v>35.799520000000001</v>
      </c>
      <c r="W131" s="171">
        <f>V131*K131</f>
        <v>24.80906736</v>
      </c>
      <c r="X131" s="171">
        <v>1.0152099999999999</v>
      </c>
      <c r="Y131" s="171">
        <f>X131*K131</f>
        <v>0.70354052999999994</v>
      </c>
      <c r="Z131" s="171">
        <v>0</v>
      </c>
      <c r="AA131" s="170">
        <f>Z131*K131</f>
        <v>0</v>
      </c>
      <c r="AR131" s="157" t="s">
        <v>136</v>
      </c>
      <c r="AT131" s="157" t="s">
        <v>129</v>
      </c>
      <c r="AU131" s="157" t="s">
        <v>127</v>
      </c>
      <c r="AY131" s="157" t="s">
        <v>128</v>
      </c>
      <c r="BE131" s="159">
        <f>IF(U131="základná",N131,0)</f>
        <v>0</v>
      </c>
      <c r="BF131" s="159">
        <f>IF(U131="znížená",N131,0)</f>
        <v>0</v>
      </c>
      <c r="BG131" s="159">
        <f>IF(U131="zákl. prenesená",N131,0)</f>
        <v>0</v>
      </c>
      <c r="BH131" s="159">
        <f>IF(U131="zníž. prenesená",N131,0)</f>
        <v>0</v>
      </c>
      <c r="BI131" s="159">
        <f>IF(U131="nulová",N131,0)</f>
        <v>0</v>
      </c>
      <c r="BJ131" s="157" t="s">
        <v>127</v>
      </c>
      <c r="BK131" s="158">
        <f>ROUND(L131*K131,3)</f>
        <v>0</v>
      </c>
      <c r="BL131" s="157" t="s">
        <v>136</v>
      </c>
      <c r="BM131" s="157" t="s">
        <v>596</v>
      </c>
    </row>
    <row r="132" spans="2:65" s="153" customFormat="1" ht="25.5" customHeight="1">
      <c r="B132" s="169"/>
      <c r="C132" s="168" t="s">
        <v>159</v>
      </c>
      <c r="D132" s="168" t="s">
        <v>129</v>
      </c>
      <c r="E132" s="167" t="s">
        <v>595</v>
      </c>
      <c r="F132" s="364" t="s">
        <v>594</v>
      </c>
      <c r="G132" s="364"/>
      <c r="H132" s="364"/>
      <c r="I132" s="364"/>
      <c r="J132" s="166" t="s">
        <v>182</v>
      </c>
      <c r="K132" s="165">
        <v>0.69299999999999995</v>
      </c>
      <c r="L132" s="365"/>
      <c r="M132" s="365"/>
      <c r="N132" s="365">
        <f>ROUND(L132*K132,3)</f>
        <v>0</v>
      </c>
      <c r="O132" s="365"/>
      <c r="P132" s="365"/>
      <c r="Q132" s="365"/>
      <c r="R132" s="164"/>
      <c r="T132" s="163" t="s">
        <v>5</v>
      </c>
      <c r="U132" s="172" t="s">
        <v>36</v>
      </c>
      <c r="V132" s="171">
        <v>35.801789999999997</v>
      </c>
      <c r="W132" s="171">
        <f>V132*K132</f>
        <v>24.810640469999996</v>
      </c>
      <c r="X132" s="171">
        <v>1.521E-2</v>
      </c>
      <c r="Y132" s="171">
        <f>X132*K132</f>
        <v>1.0540529999999999E-2</v>
      </c>
      <c r="Z132" s="171">
        <v>0</v>
      </c>
      <c r="AA132" s="170">
        <f>Z132*K132</f>
        <v>0</v>
      </c>
      <c r="AR132" s="157" t="s">
        <v>136</v>
      </c>
      <c r="AT132" s="157" t="s">
        <v>129</v>
      </c>
      <c r="AU132" s="157" t="s">
        <v>127</v>
      </c>
      <c r="AY132" s="157" t="s">
        <v>128</v>
      </c>
      <c r="BE132" s="159">
        <f>IF(U132="základná",N132,0)</f>
        <v>0</v>
      </c>
      <c r="BF132" s="159">
        <f>IF(U132="znížená",N132,0)</f>
        <v>0</v>
      </c>
      <c r="BG132" s="159">
        <f>IF(U132="zákl. prenesená",N132,0)</f>
        <v>0</v>
      </c>
      <c r="BH132" s="159">
        <f>IF(U132="zníž. prenesená",N132,0)</f>
        <v>0</v>
      </c>
      <c r="BI132" s="159">
        <f>IF(U132="nulová",N132,0)</f>
        <v>0</v>
      </c>
      <c r="BJ132" s="157" t="s">
        <v>127</v>
      </c>
      <c r="BK132" s="158">
        <f>ROUND(L132*K132,3)</f>
        <v>0</v>
      </c>
      <c r="BL132" s="157" t="s">
        <v>136</v>
      </c>
      <c r="BM132" s="157" t="s">
        <v>593</v>
      </c>
    </row>
    <row r="133" spans="2:65" s="153" customFormat="1" ht="25.5" customHeight="1">
      <c r="B133" s="169"/>
      <c r="C133" s="187" t="s">
        <v>179</v>
      </c>
      <c r="D133" s="187" t="s">
        <v>267</v>
      </c>
      <c r="E133" s="186" t="s">
        <v>592</v>
      </c>
      <c r="F133" s="366" t="s">
        <v>591</v>
      </c>
      <c r="G133" s="366"/>
      <c r="H133" s="366"/>
      <c r="I133" s="366"/>
      <c r="J133" s="185" t="s">
        <v>158</v>
      </c>
      <c r="K133" s="184">
        <v>360</v>
      </c>
      <c r="L133" s="367"/>
      <c r="M133" s="367"/>
      <c r="N133" s="367">
        <f>ROUND(L133*K133,3)</f>
        <v>0</v>
      </c>
      <c r="O133" s="365"/>
      <c r="P133" s="365"/>
      <c r="Q133" s="365"/>
      <c r="R133" s="164"/>
      <c r="T133" s="163" t="s">
        <v>5</v>
      </c>
      <c r="U133" s="172" t="s">
        <v>36</v>
      </c>
      <c r="V133" s="171">
        <v>0</v>
      </c>
      <c r="W133" s="171">
        <f>V133*K133</f>
        <v>0</v>
      </c>
      <c r="X133" s="171">
        <v>2.3E-2</v>
      </c>
      <c r="Y133" s="171">
        <f>X133*K133</f>
        <v>8.2799999999999994</v>
      </c>
      <c r="Z133" s="171">
        <v>0</v>
      </c>
      <c r="AA133" s="170">
        <f>Z133*K133</f>
        <v>0</v>
      </c>
      <c r="AR133" s="157" t="s">
        <v>144</v>
      </c>
      <c r="AT133" s="157" t="s">
        <v>267</v>
      </c>
      <c r="AU133" s="157" t="s">
        <v>127</v>
      </c>
      <c r="AY133" s="157" t="s">
        <v>128</v>
      </c>
      <c r="BE133" s="159">
        <f>IF(U133="základná",N133,0)</f>
        <v>0</v>
      </c>
      <c r="BF133" s="159">
        <f>IF(U133="znížená",N133,0)</f>
        <v>0</v>
      </c>
      <c r="BG133" s="159">
        <f>IF(U133="zákl. prenesená",N133,0)</f>
        <v>0</v>
      </c>
      <c r="BH133" s="159">
        <f>IF(U133="zníž. prenesená",N133,0)</f>
        <v>0</v>
      </c>
      <c r="BI133" s="159">
        <f>IF(U133="nulová",N133,0)</f>
        <v>0</v>
      </c>
      <c r="BJ133" s="157" t="s">
        <v>127</v>
      </c>
      <c r="BK133" s="158">
        <f>ROUND(L133*K133,3)</f>
        <v>0</v>
      </c>
      <c r="BL133" s="157" t="s">
        <v>136</v>
      </c>
      <c r="BM133" s="157" t="s">
        <v>590</v>
      </c>
    </row>
    <row r="134" spans="2:65" s="173" customFormat="1" ht="29.85" customHeight="1">
      <c r="B134" s="183"/>
      <c r="C134" s="178"/>
      <c r="D134" s="182" t="s">
        <v>100</v>
      </c>
      <c r="E134" s="182"/>
      <c r="F134" s="182"/>
      <c r="G134" s="182"/>
      <c r="H134" s="182"/>
      <c r="I134" s="182"/>
      <c r="J134" s="182"/>
      <c r="K134" s="182"/>
      <c r="L134" s="182"/>
      <c r="M134" s="182"/>
      <c r="N134" s="370">
        <f>BK134</f>
        <v>0</v>
      </c>
      <c r="O134" s="371"/>
      <c r="P134" s="371"/>
      <c r="Q134" s="371"/>
      <c r="R134" s="181"/>
      <c r="T134" s="180"/>
      <c r="U134" s="178"/>
      <c r="V134" s="178"/>
      <c r="W134" s="179">
        <f>W135</f>
        <v>56.171700000000001</v>
      </c>
      <c r="X134" s="178"/>
      <c r="Y134" s="179">
        <f>Y135</f>
        <v>33.340049999999998</v>
      </c>
      <c r="Z134" s="178"/>
      <c r="AA134" s="177">
        <f>AA135</f>
        <v>0</v>
      </c>
      <c r="AR134" s="175" t="s">
        <v>76</v>
      </c>
      <c r="AT134" s="176" t="s">
        <v>68</v>
      </c>
      <c r="AU134" s="176" t="s">
        <v>76</v>
      </c>
      <c r="AY134" s="175" t="s">
        <v>128</v>
      </c>
      <c r="BK134" s="174">
        <f>BK135</f>
        <v>0</v>
      </c>
    </row>
    <row r="135" spans="2:65" s="153" customFormat="1" ht="38.25" customHeight="1">
      <c r="B135" s="169"/>
      <c r="C135" s="168" t="s">
        <v>165</v>
      </c>
      <c r="D135" s="168" t="s">
        <v>129</v>
      </c>
      <c r="E135" s="167" t="s">
        <v>589</v>
      </c>
      <c r="F135" s="364" t="s">
        <v>588</v>
      </c>
      <c r="G135" s="364"/>
      <c r="H135" s="364"/>
      <c r="I135" s="364"/>
      <c r="J135" s="166" t="s">
        <v>186</v>
      </c>
      <c r="K135" s="165">
        <v>15</v>
      </c>
      <c r="L135" s="365"/>
      <c r="M135" s="365"/>
      <c r="N135" s="365">
        <f>ROUND(L135*K135,3)</f>
        <v>0</v>
      </c>
      <c r="O135" s="365"/>
      <c r="P135" s="365"/>
      <c r="Q135" s="365"/>
      <c r="R135" s="164"/>
      <c r="T135" s="163" t="s">
        <v>5</v>
      </c>
      <c r="U135" s="172" t="s">
        <v>36</v>
      </c>
      <c r="V135" s="171">
        <v>3.74478</v>
      </c>
      <c r="W135" s="171">
        <f>V135*K135</f>
        <v>56.171700000000001</v>
      </c>
      <c r="X135" s="171">
        <v>2.2226699999999999</v>
      </c>
      <c r="Y135" s="171">
        <f>X135*K135</f>
        <v>33.340049999999998</v>
      </c>
      <c r="Z135" s="171">
        <v>0</v>
      </c>
      <c r="AA135" s="170">
        <f>Z135*K135</f>
        <v>0</v>
      </c>
      <c r="AR135" s="157" t="s">
        <v>136</v>
      </c>
      <c r="AT135" s="157" t="s">
        <v>129</v>
      </c>
      <c r="AU135" s="157" t="s">
        <v>127</v>
      </c>
      <c r="AY135" s="157" t="s">
        <v>128</v>
      </c>
      <c r="BE135" s="159">
        <f>IF(U135="základná",N135,0)</f>
        <v>0</v>
      </c>
      <c r="BF135" s="159">
        <f>IF(U135="znížená",N135,0)</f>
        <v>0</v>
      </c>
      <c r="BG135" s="159">
        <f>IF(U135="zákl. prenesená",N135,0)</f>
        <v>0</v>
      </c>
      <c r="BH135" s="159">
        <f>IF(U135="zníž. prenesená",N135,0)</f>
        <v>0</v>
      </c>
      <c r="BI135" s="159">
        <f>IF(U135="nulová",N135,0)</f>
        <v>0</v>
      </c>
      <c r="BJ135" s="157" t="s">
        <v>127</v>
      </c>
      <c r="BK135" s="158">
        <f>ROUND(L135*K135,3)</f>
        <v>0</v>
      </c>
      <c r="BL135" s="157" t="s">
        <v>136</v>
      </c>
      <c r="BM135" s="157" t="s">
        <v>587</v>
      </c>
    </row>
    <row r="136" spans="2:65" s="173" customFormat="1" ht="29.85" customHeight="1">
      <c r="B136" s="183"/>
      <c r="C136" s="178"/>
      <c r="D136" s="182" t="s">
        <v>101</v>
      </c>
      <c r="E136" s="182"/>
      <c r="F136" s="182"/>
      <c r="G136" s="182"/>
      <c r="H136" s="182"/>
      <c r="I136" s="182"/>
      <c r="J136" s="182"/>
      <c r="K136" s="182"/>
      <c r="L136" s="182"/>
      <c r="M136" s="182"/>
      <c r="N136" s="370">
        <f>BK136</f>
        <v>0</v>
      </c>
      <c r="O136" s="371"/>
      <c r="P136" s="371"/>
      <c r="Q136" s="371"/>
      <c r="R136" s="181"/>
      <c r="T136" s="180"/>
      <c r="U136" s="178"/>
      <c r="V136" s="178"/>
      <c r="W136" s="179">
        <f>SUM(W137:W138)</f>
        <v>12.590689999999999</v>
      </c>
      <c r="X136" s="178"/>
      <c r="Y136" s="179">
        <f>SUM(Y137:Y138)</f>
        <v>2.1807777000000002</v>
      </c>
      <c r="Z136" s="178"/>
      <c r="AA136" s="177">
        <f>SUM(AA137:AA138)</f>
        <v>0</v>
      </c>
      <c r="AR136" s="175" t="s">
        <v>76</v>
      </c>
      <c r="AT136" s="176" t="s">
        <v>68</v>
      </c>
      <c r="AU136" s="176" t="s">
        <v>76</v>
      </c>
      <c r="AY136" s="175" t="s">
        <v>128</v>
      </c>
      <c r="BK136" s="174">
        <f>SUM(BK137:BK138)</f>
        <v>0</v>
      </c>
    </row>
    <row r="137" spans="2:65" s="153" customFormat="1" ht="38.25" customHeight="1">
      <c r="B137" s="169"/>
      <c r="C137" s="168" t="s">
        <v>151</v>
      </c>
      <c r="D137" s="168" t="s">
        <v>129</v>
      </c>
      <c r="E137" s="167" t="s">
        <v>271</v>
      </c>
      <c r="F137" s="364" t="s">
        <v>586</v>
      </c>
      <c r="G137" s="364"/>
      <c r="H137" s="364"/>
      <c r="I137" s="364"/>
      <c r="J137" s="166" t="s">
        <v>132</v>
      </c>
      <c r="K137" s="165">
        <v>43.87</v>
      </c>
      <c r="L137" s="365"/>
      <c r="M137" s="365"/>
      <c r="N137" s="365">
        <f>ROUND(L137*K137,3)</f>
        <v>0</v>
      </c>
      <c r="O137" s="365"/>
      <c r="P137" s="365"/>
      <c r="Q137" s="365"/>
      <c r="R137" s="164"/>
      <c r="T137" s="163" t="s">
        <v>5</v>
      </c>
      <c r="U137" s="172" t="s">
        <v>36</v>
      </c>
      <c r="V137" s="171">
        <v>0.14599999999999999</v>
      </c>
      <c r="W137" s="171">
        <f>V137*K137</f>
        <v>6.4050199999999995</v>
      </c>
      <c r="X137" s="171">
        <v>2.572E-2</v>
      </c>
      <c r="Y137" s="171">
        <f>X137*K137</f>
        <v>1.1283364</v>
      </c>
      <c r="Z137" s="171">
        <v>0</v>
      </c>
      <c r="AA137" s="170">
        <f>Z137*K137</f>
        <v>0</v>
      </c>
      <c r="AR137" s="157" t="s">
        <v>136</v>
      </c>
      <c r="AT137" s="157" t="s">
        <v>129</v>
      </c>
      <c r="AU137" s="157" t="s">
        <v>127</v>
      </c>
      <c r="AY137" s="157" t="s">
        <v>128</v>
      </c>
      <c r="BE137" s="159">
        <f>IF(U137="základná",N137,0)</f>
        <v>0</v>
      </c>
      <c r="BF137" s="159">
        <f>IF(U137="znížená",N137,0)</f>
        <v>0</v>
      </c>
      <c r="BG137" s="159">
        <f>IF(U137="zákl. prenesená",N137,0)</f>
        <v>0</v>
      </c>
      <c r="BH137" s="159">
        <f>IF(U137="zníž. prenesená",N137,0)</f>
        <v>0</v>
      </c>
      <c r="BI137" s="159">
        <f>IF(U137="nulová",N137,0)</f>
        <v>0</v>
      </c>
      <c r="BJ137" s="157" t="s">
        <v>127</v>
      </c>
      <c r="BK137" s="158">
        <f>ROUND(L137*K137,3)</f>
        <v>0</v>
      </c>
      <c r="BL137" s="157" t="s">
        <v>136</v>
      </c>
      <c r="BM137" s="157" t="s">
        <v>585</v>
      </c>
    </row>
    <row r="138" spans="2:65" s="153" customFormat="1" ht="38.25" customHeight="1">
      <c r="B138" s="169"/>
      <c r="C138" s="168" t="s">
        <v>172</v>
      </c>
      <c r="D138" s="168" t="s">
        <v>129</v>
      </c>
      <c r="E138" s="167" t="s">
        <v>584</v>
      </c>
      <c r="F138" s="364" t="s">
        <v>583</v>
      </c>
      <c r="G138" s="364"/>
      <c r="H138" s="364"/>
      <c r="I138" s="364"/>
      <c r="J138" s="166" t="s">
        <v>132</v>
      </c>
      <c r="K138" s="165">
        <v>43.87</v>
      </c>
      <c r="L138" s="365"/>
      <c r="M138" s="365"/>
      <c r="N138" s="365">
        <f>ROUND(L138*K138,3)</f>
        <v>0</v>
      </c>
      <c r="O138" s="365"/>
      <c r="P138" s="365"/>
      <c r="Q138" s="365"/>
      <c r="R138" s="164"/>
      <c r="T138" s="163" t="s">
        <v>5</v>
      </c>
      <c r="U138" s="172" t="s">
        <v>36</v>
      </c>
      <c r="V138" s="171">
        <v>0.14099999999999999</v>
      </c>
      <c r="W138" s="171">
        <f>V138*K138</f>
        <v>6.1856699999999991</v>
      </c>
      <c r="X138" s="171">
        <v>2.3990000000000001E-2</v>
      </c>
      <c r="Y138" s="171">
        <f>X138*K138</f>
        <v>1.0524412999999999</v>
      </c>
      <c r="Z138" s="171">
        <v>0</v>
      </c>
      <c r="AA138" s="170">
        <f>Z138*K138</f>
        <v>0</v>
      </c>
      <c r="AR138" s="157" t="s">
        <v>136</v>
      </c>
      <c r="AT138" s="157" t="s">
        <v>129</v>
      </c>
      <c r="AU138" s="157" t="s">
        <v>127</v>
      </c>
      <c r="AY138" s="157" t="s">
        <v>128</v>
      </c>
      <c r="BE138" s="159">
        <f>IF(U138="základná",N138,0)</f>
        <v>0</v>
      </c>
      <c r="BF138" s="159">
        <f>IF(U138="znížená",N138,0)</f>
        <v>0</v>
      </c>
      <c r="BG138" s="159">
        <f>IF(U138="zákl. prenesená",N138,0)</f>
        <v>0</v>
      </c>
      <c r="BH138" s="159">
        <f>IF(U138="zníž. prenesená",N138,0)</f>
        <v>0</v>
      </c>
      <c r="BI138" s="159">
        <f>IF(U138="nulová",N138,0)</f>
        <v>0</v>
      </c>
      <c r="BJ138" s="157" t="s">
        <v>127</v>
      </c>
      <c r="BK138" s="158">
        <f>ROUND(L138*K138,3)</f>
        <v>0</v>
      </c>
      <c r="BL138" s="157" t="s">
        <v>136</v>
      </c>
      <c r="BM138" s="157" t="s">
        <v>582</v>
      </c>
    </row>
    <row r="139" spans="2:65" s="173" customFormat="1" ht="29.85" customHeight="1">
      <c r="B139" s="183"/>
      <c r="C139" s="178"/>
      <c r="D139" s="182" t="s">
        <v>102</v>
      </c>
      <c r="E139" s="182"/>
      <c r="F139" s="182"/>
      <c r="G139" s="182"/>
      <c r="H139" s="182"/>
      <c r="I139" s="182"/>
      <c r="J139" s="182"/>
      <c r="K139" s="182"/>
      <c r="L139" s="182"/>
      <c r="M139" s="182"/>
      <c r="N139" s="370">
        <f>BK139</f>
        <v>0</v>
      </c>
      <c r="O139" s="371"/>
      <c r="P139" s="371"/>
      <c r="Q139" s="371"/>
      <c r="R139" s="181"/>
      <c r="T139" s="180"/>
      <c r="U139" s="178"/>
      <c r="V139" s="178"/>
      <c r="W139" s="179">
        <f>W140</f>
        <v>18.41742</v>
      </c>
      <c r="X139" s="178"/>
      <c r="Y139" s="179">
        <f>Y140</f>
        <v>0</v>
      </c>
      <c r="Z139" s="178"/>
      <c r="AA139" s="177">
        <f>AA140</f>
        <v>0</v>
      </c>
      <c r="AR139" s="175" t="s">
        <v>76</v>
      </c>
      <c r="AT139" s="176" t="s">
        <v>68</v>
      </c>
      <c r="AU139" s="176" t="s">
        <v>76</v>
      </c>
      <c r="AY139" s="175" t="s">
        <v>128</v>
      </c>
      <c r="BK139" s="174">
        <f>BK140</f>
        <v>0</v>
      </c>
    </row>
    <row r="140" spans="2:65" s="153" customFormat="1" ht="38.25" customHeight="1">
      <c r="B140" s="169"/>
      <c r="C140" s="168" t="s">
        <v>155</v>
      </c>
      <c r="D140" s="168" t="s">
        <v>129</v>
      </c>
      <c r="E140" s="167" t="s">
        <v>581</v>
      </c>
      <c r="F140" s="364" t="s">
        <v>580</v>
      </c>
      <c r="G140" s="364"/>
      <c r="H140" s="364"/>
      <c r="I140" s="364"/>
      <c r="J140" s="166" t="s">
        <v>182</v>
      </c>
      <c r="K140" s="165">
        <v>55.98</v>
      </c>
      <c r="L140" s="365"/>
      <c r="M140" s="365"/>
      <c r="N140" s="365">
        <f>ROUND(L140*K140,3)</f>
        <v>0</v>
      </c>
      <c r="O140" s="365"/>
      <c r="P140" s="365"/>
      <c r="Q140" s="365"/>
      <c r="R140" s="164"/>
      <c r="T140" s="163" t="s">
        <v>5</v>
      </c>
      <c r="U140" s="172" t="s">
        <v>36</v>
      </c>
      <c r="V140" s="171">
        <v>0.32900000000000001</v>
      </c>
      <c r="W140" s="171">
        <f>V140*K140</f>
        <v>18.41742</v>
      </c>
      <c r="X140" s="171">
        <v>0</v>
      </c>
      <c r="Y140" s="171">
        <f>X140*K140</f>
        <v>0</v>
      </c>
      <c r="Z140" s="171">
        <v>0</v>
      </c>
      <c r="AA140" s="170">
        <f>Z140*K140</f>
        <v>0</v>
      </c>
      <c r="AR140" s="157" t="s">
        <v>136</v>
      </c>
      <c r="AT140" s="157" t="s">
        <v>129</v>
      </c>
      <c r="AU140" s="157" t="s">
        <v>127</v>
      </c>
      <c r="AY140" s="157" t="s">
        <v>128</v>
      </c>
      <c r="BE140" s="159">
        <f>IF(U140="základná",N140,0)</f>
        <v>0</v>
      </c>
      <c r="BF140" s="159">
        <f>IF(U140="znížená",N140,0)</f>
        <v>0</v>
      </c>
      <c r="BG140" s="159">
        <f>IF(U140="zákl. prenesená",N140,0)</f>
        <v>0</v>
      </c>
      <c r="BH140" s="159">
        <f>IF(U140="zníž. prenesená",N140,0)</f>
        <v>0</v>
      </c>
      <c r="BI140" s="159">
        <f>IF(U140="nulová",N140,0)</f>
        <v>0</v>
      </c>
      <c r="BJ140" s="157" t="s">
        <v>127</v>
      </c>
      <c r="BK140" s="158">
        <f>ROUND(L140*K140,3)</f>
        <v>0</v>
      </c>
      <c r="BL140" s="157" t="s">
        <v>136</v>
      </c>
      <c r="BM140" s="157" t="s">
        <v>579</v>
      </c>
    </row>
    <row r="141" spans="2:65" s="173" customFormat="1" ht="37.35" customHeight="1">
      <c r="B141" s="183"/>
      <c r="C141" s="178"/>
      <c r="D141" s="188" t="s">
        <v>578</v>
      </c>
      <c r="E141" s="188"/>
      <c r="F141" s="188"/>
      <c r="G141" s="188"/>
      <c r="H141" s="188"/>
      <c r="I141" s="188"/>
      <c r="J141" s="188"/>
      <c r="K141" s="188"/>
      <c r="L141" s="188"/>
      <c r="M141" s="188"/>
      <c r="N141" s="368">
        <f>BK141</f>
        <v>0</v>
      </c>
      <c r="O141" s="369"/>
      <c r="P141" s="369"/>
      <c r="Q141" s="369"/>
      <c r="R141" s="181"/>
      <c r="T141" s="180"/>
      <c r="U141" s="178"/>
      <c r="V141" s="178"/>
      <c r="W141" s="179">
        <f>W142+W147</f>
        <v>47.421785</v>
      </c>
      <c r="X141" s="178"/>
      <c r="Y141" s="179">
        <f>Y142+Y147</f>
        <v>0.66169200000000006</v>
      </c>
      <c r="Z141" s="178"/>
      <c r="AA141" s="177">
        <f>AA142+AA147</f>
        <v>0</v>
      </c>
      <c r="AR141" s="175" t="s">
        <v>127</v>
      </c>
      <c r="AT141" s="176" t="s">
        <v>68</v>
      </c>
      <c r="AU141" s="176" t="s">
        <v>69</v>
      </c>
      <c r="AY141" s="175" t="s">
        <v>128</v>
      </c>
      <c r="BK141" s="174">
        <f>BK142+BK147</f>
        <v>0</v>
      </c>
    </row>
    <row r="142" spans="2:65" s="173" customFormat="1" ht="19.899999999999999" customHeight="1">
      <c r="B142" s="183"/>
      <c r="C142" s="178"/>
      <c r="D142" s="182" t="s">
        <v>109</v>
      </c>
      <c r="E142" s="182"/>
      <c r="F142" s="182"/>
      <c r="G142" s="182"/>
      <c r="H142" s="182"/>
      <c r="I142" s="182"/>
      <c r="J142" s="182"/>
      <c r="K142" s="182"/>
      <c r="L142" s="182"/>
      <c r="M142" s="182"/>
      <c r="N142" s="362">
        <f>BK142</f>
        <v>0</v>
      </c>
      <c r="O142" s="363"/>
      <c r="P142" s="363"/>
      <c r="Q142" s="363"/>
      <c r="R142" s="181"/>
      <c r="T142" s="180"/>
      <c r="U142" s="178"/>
      <c r="V142" s="178"/>
      <c r="W142" s="179">
        <f>SUM(W143:W146)</f>
        <v>38.822440999999998</v>
      </c>
      <c r="X142" s="178"/>
      <c r="Y142" s="179">
        <f>SUM(Y143:Y146)</f>
        <v>0.65670000000000006</v>
      </c>
      <c r="Z142" s="178"/>
      <c r="AA142" s="177">
        <f>SUM(AA143:AA146)</f>
        <v>0</v>
      </c>
      <c r="AR142" s="175" t="s">
        <v>127</v>
      </c>
      <c r="AT142" s="176" t="s">
        <v>68</v>
      </c>
      <c r="AU142" s="176" t="s">
        <v>76</v>
      </c>
      <c r="AY142" s="175" t="s">
        <v>128</v>
      </c>
      <c r="BK142" s="174">
        <f>SUM(BK143:BK146)</f>
        <v>0</v>
      </c>
    </row>
    <row r="143" spans="2:65" s="153" customFormat="1" ht="38.25" customHeight="1">
      <c r="B143" s="169"/>
      <c r="C143" s="168" t="s">
        <v>133</v>
      </c>
      <c r="D143" s="168" t="s">
        <v>129</v>
      </c>
      <c r="E143" s="167" t="s">
        <v>577</v>
      </c>
      <c r="F143" s="364" t="s">
        <v>576</v>
      </c>
      <c r="G143" s="364"/>
      <c r="H143" s="364"/>
      <c r="I143" s="364"/>
      <c r="J143" s="166" t="s">
        <v>140</v>
      </c>
      <c r="K143" s="165">
        <v>194</v>
      </c>
      <c r="L143" s="365"/>
      <c r="M143" s="365"/>
      <c r="N143" s="365">
        <f>ROUND(L143*K143,3)</f>
        <v>0</v>
      </c>
      <c r="O143" s="365"/>
      <c r="P143" s="365"/>
      <c r="Q143" s="365"/>
      <c r="R143" s="164"/>
      <c r="T143" s="163" t="s">
        <v>5</v>
      </c>
      <c r="U143" s="172" t="s">
        <v>36</v>
      </c>
      <c r="V143" s="171">
        <v>0.18909999999999999</v>
      </c>
      <c r="W143" s="171">
        <f>V143*K143</f>
        <v>36.685400000000001</v>
      </c>
      <c r="X143" s="171">
        <v>5.0000000000000002E-5</v>
      </c>
      <c r="Y143" s="171">
        <f>X143*K143</f>
        <v>9.7000000000000003E-3</v>
      </c>
      <c r="Z143" s="171">
        <v>0</v>
      </c>
      <c r="AA143" s="170">
        <f>Z143*K143</f>
        <v>0</v>
      </c>
      <c r="AR143" s="157" t="s">
        <v>133</v>
      </c>
      <c r="AT143" s="157" t="s">
        <v>129</v>
      </c>
      <c r="AU143" s="157" t="s">
        <v>127</v>
      </c>
      <c r="AY143" s="157" t="s">
        <v>128</v>
      </c>
      <c r="BE143" s="159">
        <f>IF(U143="základná",N143,0)</f>
        <v>0</v>
      </c>
      <c r="BF143" s="159">
        <f>IF(U143="znížená",N143,0)</f>
        <v>0</v>
      </c>
      <c r="BG143" s="159">
        <f>IF(U143="zákl. prenesená",N143,0)</f>
        <v>0</v>
      </c>
      <c r="BH143" s="159">
        <f>IF(U143="zníž. prenesená",N143,0)</f>
        <v>0</v>
      </c>
      <c r="BI143" s="159">
        <f>IF(U143="nulová",N143,0)</f>
        <v>0</v>
      </c>
      <c r="BJ143" s="157" t="s">
        <v>127</v>
      </c>
      <c r="BK143" s="158">
        <f>ROUND(L143*K143,3)</f>
        <v>0</v>
      </c>
      <c r="BL143" s="157" t="s">
        <v>133</v>
      </c>
      <c r="BM143" s="157" t="s">
        <v>575</v>
      </c>
    </row>
    <row r="144" spans="2:65" s="153" customFormat="1" ht="25.5" customHeight="1">
      <c r="B144" s="169"/>
      <c r="C144" s="187" t="s">
        <v>188</v>
      </c>
      <c r="D144" s="187" t="s">
        <v>267</v>
      </c>
      <c r="E144" s="186" t="s">
        <v>574</v>
      </c>
      <c r="F144" s="366" t="s">
        <v>573</v>
      </c>
      <c r="G144" s="366"/>
      <c r="H144" s="366"/>
      <c r="I144" s="366"/>
      <c r="J144" s="185" t="s">
        <v>182</v>
      </c>
      <c r="K144" s="184">
        <v>0.27700000000000002</v>
      </c>
      <c r="L144" s="367"/>
      <c r="M144" s="367"/>
      <c r="N144" s="367">
        <f>ROUND(L144*K144,3)</f>
        <v>0</v>
      </c>
      <c r="O144" s="365"/>
      <c r="P144" s="365"/>
      <c r="Q144" s="365"/>
      <c r="R144" s="164"/>
      <c r="T144" s="163" t="s">
        <v>5</v>
      </c>
      <c r="U144" s="172" t="s">
        <v>36</v>
      </c>
      <c r="V144" s="171">
        <v>0</v>
      </c>
      <c r="W144" s="171">
        <f>V144*K144</f>
        <v>0</v>
      </c>
      <c r="X144" s="171">
        <v>1</v>
      </c>
      <c r="Y144" s="171">
        <f>X144*K144</f>
        <v>0.27700000000000002</v>
      </c>
      <c r="Z144" s="171">
        <v>0</v>
      </c>
      <c r="AA144" s="170">
        <f>Z144*K144</f>
        <v>0</v>
      </c>
      <c r="AR144" s="157" t="s">
        <v>187</v>
      </c>
      <c r="AT144" s="157" t="s">
        <v>267</v>
      </c>
      <c r="AU144" s="157" t="s">
        <v>127</v>
      </c>
      <c r="AY144" s="157" t="s">
        <v>128</v>
      </c>
      <c r="BE144" s="159">
        <f>IF(U144="základná",N144,0)</f>
        <v>0</v>
      </c>
      <c r="BF144" s="159">
        <f>IF(U144="znížená",N144,0)</f>
        <v>0</v>
      </c>
      <c r="BG144" s="159">
        <f>IF(U144="zákl. prenesená",N144,0)</f>
        <v>0</v>
      </c>
      <c r="BH144" s="159">
        <f>IF(U144="zníž. prenesená",N144,0)</f>
        <v>0</v>
      </c>
      <c r="BI144" s="159">
        <f>IF(U144="nulová",N144,0)</f>
        <v>0</v>
      </c>
      <c r="BJ144" s="157" t="s">
        <v>127</v>
      </c>
      <c r="BK144" s="158">
        <f>ROUND(L144*K144,3)</f>
        <v>0</v>
      </c>
      <c r="BL144" s="157" t="s">
        <v>133</v>
      </c>
      <c r="BM144" s="157" t="s">
        <v>572</v>
      </c>
    </row>
    <row r="145" spans="2:65" s="153" customFormat="1" ht="25.5" customHeight="1">
      <c r="B145" s="169"/>
      <c r="C145" s="187" t="s">
        <v>162</v>
      </c>
      <c r="D145" s="187" t="s">
        <v>267</v>
      </c>
      <c r="E145" s="186" t="s">
        <v>571</v>
      </c>
      <c r="F145" s="366" t="s">
        <v>570</v>
      </c>
      <c r="G145" s="366"/>
      <c r="H145" s="366"/>
      <c r="I145" s="366"/>
      <c r="J145" s="185" t="s">
        <v>182</v>
      </c>
      <c r="K145" s="184">
        <v>0.37</v>
      </c>
      <c r="L145" s="367"/>
      <c r="M145" s="367"/>
      <c r="N145" s="367">
        <f>ROUND(L145*K145,3)</f>
        <v>0</v>
      </c>
      <c r="O145" s="365"/>
      <c r="P145" s="365"/>
      <c r="Q145" s="365"/>
      <c r="R145" s="164"/>
      <c r="T145" s="163" t="s">
        <v>5</v>
      </c>
      <c r="U145" s="172" t="s">
        <v>36</v>
      </c>
      <c r="V145" s="171">
        <v>0</v>
      </c>
      <c r="W145" s="171">
        <f>V145*K145</f>
        <v>0</v>
      </c>
      <c r="X145" s="171">
        <v>1</v>
      </c>
      <c r="Y145" s="171">
        <f>X145*K145</f>
        <v>0.37</v>
      </c>
      <c r="Z145" s="171">
        <v>0</v>
      </c>
      <c r="AA145" s="170">
        <f>Z145*K145</f>
        <v>0</v>
      </c>
      <c r="AR145" s="157" t="s">
        <v>187</v>
      </c>
      <c r="AT145" s="157" t="s">
        <v>267</v>
      </c>
      <c r="AU145" s="157" t="s">
        <v>127</v>
      </c>
      <c r="AY145" s="157" t="s">
        <v>128</v>
      </c>
      <c r="BE145" s="159">
        <f>IF(U145="základná",N145,0)</f>
        <v>0</v>
      </c>
      <c r="BF145" s="159">
        <f>IF(U145="znížená",N145,0)</f>
        <v>0</v>
      </c>
      <c r="BG145" s="159">
        <f>IF(U145="zákl. prenesená",N145,0)</f>
        <v>0</v>
      </c>
      <c r="BH145" s="159">
        <f>IF(U145="zníž. prenesená",N145,0)</f>
        <v>0</v>
      </c>
      <c r="BI145" s="159">
        <f>IF(U145="nulová",N145,0)</f>
        <v>0</v>
      </c>
      <c r="BJ145" s="157" t="s">
        <v>127</v>
      </c>
      <c r="BK145" s="158">
        <f>ROUND(L145*K145,3)</f>
        <v>0</v>
      </c>
      <c r="BL145" s="157" t="s">
        <v>133</v>
      </c>
      <c r="BM145" s="157" t="s">
        <v>569</v>
      </c>
    </row>
    <row r="146" spans="2:65" s="153" customFormat="1" ht="38.25" customHeight="1">
      <c r="B146" s="169"/>
      <c r="C146" s="168" t="s">
        <v>195</v>
      </c>
      <c r="D146" s="168" t="s">
        <v>129</v>
      </c>
      <c r="E146" s="167" t="s">
        <v>548</v>
      </c>
      <c r="F146" s="364" t="s">
        <v>549</v>
      </c>
      <c r="G146" s="364"/>
      <c r="H146" s="364"/>
      <c r="I146" s="364"/>
      <c r="J146" s="166" t="s">
        <v>182</v>
      </c>
      <c r="K146" s="165">
        <v>0.64700000000000002</v>
      </c>
      <c r="L146" s="365"/>
      <c r="M146" s="365"/>
      <c r="N146" s="365">
        <f>ROUND(L146*K146,3)</f>
        <v>0</v>
      </c>
      <c r="O146" s="365"/>
      <c r="P146" s="365"/>
      <c r="Q146" s="365"/>
      <c r="R146" s="164"/>
      <c r="T146" s="163" t="s">
        <v>5</v>
      </c>
      <c r="U146" s="172" t="s">
        <v>36</v>
      </c>
      <c r="V146" s="171">
        <v>3.3029999999999999</v>
      </c>
      <c r="W146" s="171">
        <f>V146*K146</f>
        <v>2.137041</v>
      </c>
      <c r="X146" s="171">
        <v>0</v>
      </c>
      <c r="Y146" s="171">
        <f>X146*K146</f>
        <v>0</v>
      </c>
      <c r="Z146" s="171">
        <v>0</v>
      </c>
      <c r="AA146" s="170">
        <f>Z146*K146</f>
        <v>0</v>
      </c>
      <c r="AR146" s="157" t="s">
        <v>133</v>
      </c>
      <c r="AT146" s="157" t="s">
        <v>129</v>
      </c>
      <c r="AU146" s="157" t="s">
        <v>127</v>
      </c>
      <c r="AY146" s="157" t="s">
        <v>128</v>
      </c>
      <c r="BE146" s="159">
        <f>IF(U146="základná",N146,0)</f>
        <v>0</v>
      </c>
      <c r="BF146" s="159">
        <f>IF(U146="znížená",N146,0)</f>
        <v>0</v>
      </c>
      <c r="BG146" s="159">
        <f>IF(U146="zákl. prenesená",N146,0)</f>
        <v>0</v>
      </c>
      <c r="BH146" s="159">
        <f>IF(U146="zníž. prenesená",N146,0)</f>
        <v>0</v>
      </c>
      <c r="BI146" s="159">
        <f>IF(U146="nulová",N146,0)</f>
        <v>0</v>
      </c>
      <c r="BJ146" s="157" t="s">
        <v>127</v>
      </c>
      <c r="BK146" s="158">
        <f>ROUND(L146*K146,3)</f>
        <v>0</v>
      </c>
      <c r="BL146" s="157" t="s">
        <v>133</v>
      </c>
      <c r="BM146" s="157" t="s">
        <v>568</v>
      </c>
    </row>
    <row r="147" spans="2:65" s="173" customFormat="1" ht="29.85" customHeight="1">
      <c r="B147" s="183"/>
      <c r="C147" s="178"/>
      <c r="D147" s="182" t="s">
        <v>110</v>
      </c>
      <c r="E147" s="182"/>
      <c r="F147" s="182"/>
      <c r="G147" s="182"/>
      <c r="H147" s="182"/>
      <c r="I147" s="182"/>
      <c r="J147" s="182"/>
      <c r="K147" s="182"/>
      <c r="L147" s="182"/>
      <c r="M147" s="182"/>
      <c r="N147" s="370">
        <f>BK147</f>
        <v>0</v>
      </c>
      <c r="O147" s="371"/>
      <c r="P147" s="371"/>
      <c r="Q147" s="371"/>
      <c r="R147" s="181"/>
      <c r="T147" s="180"/>
      <c r="U147" s="178"/>
      <c r="V147" s="178"/>
      <c r="W147" s="179">
        <f>SUM(W148:W149)</f>
        <v>8.5993440000000003</v>
      </c>
      <c r="X147" s="178"/>
      <c r="Y147" s="179">
        <f>SUM(Y148:Y149)</f>
        <v>4.9919999999999999E-3</v>
      </c>
      <c r="Z147" s="178"/>
      <c r="AA147" s="177">
        <f>SUM(AA148:AA149)</f>
        <v>0</v>
      </c>
      <c r="AR147" s="175" t="s">
        <v>127</v>
      </c>
      <c r="AT147" s="176" t="s">
        <v>68</v>
      </c>
      <c r="AU147" s="176" t="s">
        <v>76</v>
      </c>
      <c r="AY147" s="175" t="s">
        <v>128</v>
      </c>
      <c r="BK147" s="174">
        <f>SUM(BK148:BK149)</f>
        <v>0</v>
      </c>
    </row>
    <row r="148" spans="2:65" s="153" customFormat="1" ht="38.25" customHeight="1">
      <c r="B148" s="169"/>
      <c r="C148" s="168" t="s">
        <v>10</v>
      </c>
      <c r="D148" s="168" t="s">
        <v>129</v>
      </c>
      <c r="E148" s="167" t="s">
        <v>567</v>
      </c>
      <c r="F148" s="364" t="s">
        <v>566</v>
      </c>
      <c r="G148" s="364"/>
      <c r="H148" s="364"/>
      <c r="I148" s="364"/>
      <c r="J148" s="166" t="s">
        <v>132</v>
      </c>
      <c r="K148" s="165">
        <v>20.8</v>
      </c>
      <c r="L148" s="365"/>
      <c r="M148" s="365"/>
      <c r="N148" s="365">
        <f>ROUND(L148*K148,3)</f>
        <v>0</v>
      </c>
      <c r="O148" s="365"/>
      <c r="P148" s="365"/>
      <c r="Q148" s="365"/>
      <c r="R148" s="164"/>
      <c r="T148" s="163" t="s">
        <v>5</v>
      </c>
      <c r="U148" s="172" t="s">
        <v>36</v>
      </c>
      <c r="V148" s="171">
        <v>0.26529000000000003</v>
      </c>
      <c r="W148" s="171">
        <f>V148*K148</f>
        <v>5.5180320000000007</v>
      </c>
      <c r="X148" s="171">
        <v>1.6000000000000001E-4</v>
      </c>
      <c r="Y148" s="171">
        <f>X148*K148</f>
        <v>3.3280000000000002E-3</v>
      </c>
      <c r="Z148" s="171">
        <v>0</v>
      </c>
      <c r="AA148" s="170">
        <f>Z148*K148</f>
        <v>0</v>
      </c>
      <c r="AR148" s="157" t="s">
        <v>133</v>
      </c>
      <c r="AT148" s="157" t="s">
        <v>129</v>
      </c>
      <c r="AU148" s="157" t="s">
        <v>127</v>
      </c>
      <c r="AY148" s="157" t="s">
        <v>128</v>
      </c>
      <c r="BE148" s="159">
        <f>IF(U148="základná",N148,0)</f>
        <v>0</v>
      </c>
      <c r="BF148" s="159">
        <f>IF(U148="znížená",N148,0)</f>
        <v>0</v>
      </c>
      <c r="BG148" s="159">
        <f>IF(U148="zákl. prenesená",N148,0)</f>
        <v>0</v>
      </c>
      <c r="BH148" s="159">
        <f>IF(U148="zníž. prenesená",N148,0)</f>
        <v>0</v>
      </c>
      <c r="BI148" s="159">
        <f>IF(U148="nulová",N148,0)</f>
        <v>0</v>
      </c>
      <c r="BJ148" s="157" t="s">
        <v>127</v>
      </c>
      <c r="BK148" s="158">
        <f>ROUND(L148*K148,3)</f>
        <v>0</v>
      </c>
      <c r="BL148" s="157" t="s">
        <v>133</v>
      </c>
      <c r="BM148" s="157" t="s">
        <v>565</v>
      </c>
    </row>
    <row r="149" spans="2:65" s="153" customFormat="1" ht="38.25" customHeight="1">
      <c r="B149" s="169"/>
      <c r="C149" s="168" t="s">
        <v>202</v>
      </c>
      <c r="D149" s="168" t="s">
        <v>129</v>
      </c>
      <c r="E149" s="167" t="s">
        <v>564</v>
      </c>
      <c r="F149" s="364" t="s">
        <v>563</v>
      </c>
      <c r="G149" s="364"/>
      <c r="H149" s="364"/>
      <c r="I149" s="364"/>
      <c r="J149" s="166" t="s">
        <v>132</v>
      </c>
      <c r="K149" s="165">
        <v>20.8</v>
      </c>
      <c r="L149" s="365"/>
      <c r="M149" s="365"/>
      <c r="N149" s="365">
        <f>ROUND(L149*K149,3)</f>
        <v>0</v>
      </c>
      <c r="O149" s="365"/>
      <c r="P149" s="365"/>
      <c r="Q149" s="365"/>
      <c r="R149" s="164"/>
      <c r="T149" s="163" t="s">
        <v>5</v>
      </c>
      <c r="U149" s="162" t="s">
        <v>36</v>
      </c>
      <c r="V149" s="161">
        <v>0.14813999999999999</v>
      </c>
      <c r="W149" s="161">
        <f>V149*K149</f>
        <v>3.0813120000000001</v>
      </c>
      <c r="X149" s="161">
        <v>8.0000000000000007E-5</v>
      </c>
      <c r="Y149" s="161">
        <f>X149*K149</f>
        <v>1.6640000000000001E-3</v>
      </c>
      <c r="Z149" s="161">
        <v>0</v>
      </c>
      <c r="AA149" s="160">
        <f>Z149*K149</f>
        <v>0</v>
      </c>
      <c r="AR149" s="157" t="s">
        <v>133</v>
      </c>
      <c r="AT149" s="157" t="s">
        <v>129</v>
      </c>
      <c r="AU149" s="157" t="s">
        <v>127</v>
      </c>
      <c r="AY149" s="157" t="s">
        <v>128</v>
      </c>
      <c r="BE149" s="159">
        <f>IF(U149="základná",N149,0)</f>
        <v>0</v>
      </c>
      <c r="BF149" s="159">
        <f>IF(U149="znížená",N149,0)</f>
        <v>0</v>
      </c>
      <c r="BG149" s="159">
        <f>IF(U149="zákl. prenesená",N149,0)</f>
        <v>0</v>
      </c>
      <c r="BH149" s="159">
        <f>IF(U149="zníž. prenesená",N149,0)</f>
        <v>0</v>
      </c>
      <c r="BI149" s="159">
        <f>IF(U149="nulová",N149,0)</f>
        <v>0</v>
      </c>
      <c r="BJ149" s="157" t="s">
        <v>127</v>
      </c>
      <c r="BK149" s="158">
        <f>ROUND(L149*K149,3)</f>
        <v>0</v>
      </c>
      <c r="BL149" s="157" t="s">
        <v>133</v>
      </c>
      <c r="BM149" s="157" t="s">
        <v>562</v>
      </c>
    </row>
    <row r="150" spans="2:65" s="153" customFormat="1" ht="6.95" customHeight="1">
      <c r="B150" s="156"/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4"/>
    </row>
  </sheetData>
  <mergeCells count="131">
    <mergeCell ref="F146:I146"/>
    <mergeCell ref="L146:M146"/>
    <mergeCell ref="N146:Q146"/>
    <mergeCell ref="N147:Q147"/>
    <mergeCell ref="F148:I148"/>
    <mergeCell ref="L148:M148"/>
    <mergeCell ref="N148:Q148"/>
    <mergeCell ref="F149:I149"/>
    <mergeCell ref="L149:M149"/>
    <mergeCell ref="N149:Q149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38:I138"/>
    <mergeCell ref="L138:M138"/>
    <mergeCell ref="N138:Q138"/>
    <mergeCell ref="N139:Q139"/>
    <mergeCell ref="F140:I140"/>
    <mergeCell ref="L140:M140"/>
    <mergeCell ref="N140:Q140"/>
    <mergeCell ref="N141:Q141"/>
    <mergeCell ref="N142:Q142"/>
    <mergeCell ref="F133:I133"/>
    <mergeCell ref="L133:M133"/>
    <mergeCell ref="N133:Q133"/>
    <mergeCell ref="N134:Q134"/>
    <mergeCell ref="F135:I135"/>
    <mergeCell ref="L135:M135"/>
    <mergeCell ref="N135:Q135"/>
    <mergeCell ref="N136:Q136"/>
    <mergeCell ref="F137:I137"/>
    <mergeCell ref="L137:M137"/>
    <mergeCell ref="N137:Q137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M113:P113"/>
    <mergeCell ref="M115:Q115"/>
    <mergeCell ref="M116:Q116"/>
    <mergeCell ref="F118:I118"/>
    <mergeCell ref="L118:M118"/>
    <mergeCell ref="N118:Q118"/>
    <mergeCell ref="N119:Q119"/>
    <mergeCell ref="N120:Q120"/>
    <mergeCell ref="N121:Q121"/>
    <mergeCell ref="N95:Q95"/>
    <mergeCell ref="N96:Q96"/>
    <mergeCell ref="N97:Q97"/>
    <mergeCell ref="N98:Q98"/>
    <mergeCell ref="N100:Q100"/>
    <mergeCell ref="L102:Q102"/>
    <mergeCell ref="C108:Q108"/>
    <mergeCell ref="F110:P110"/>
    <mergeCell ref="F111:P111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H1:K1"/>
    <mergeCell ref="C2:Q2"/>
    <mergeCell ref="S2:AC2"/>
    <mergeCell ref="C4:Q4"/>
    <mergeCell ref="F6:P6"/>
    <mergeCell ref="F7:P7"/>
    <mergeCell ref="O9:P9"/>
    <mergeCell ref="O11:P11"/>
    <mergeCell ref="O12:P12"/>
  </mergeCells>
  <hyperlinks>
    <hyperlink ref="F1:G1" location="C2" display="1) Krycí list rozpočtu"/>
    <hyperlink ref="H1:K1" location="C86" display="2) Rekapitulácia rozpočtu"/>
    <hyperlink ref="L1" location="C118" display="3) Rozpočet"/>
    <hyperlink ref="S1:T1" location="'Rekapitulácia stavby'!C2" display="Rekapitulácia stavby"/>
  </hyperlinks>
  <pageMargins left="0.7" right="0.7" top="0.75" bottom="0.75" header="0.3" footer="0.3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3"/>
  <sheetViews>
    <sheetView topLeftCell="A102" zoomScaleNormal="100" workbookViewId="0">
      <selection activeCell="A102" sqref="A102"/>
    </sheetView>
  </sheetViews>
  <sheetFormatPr defaultRowHeight="15"/>
  <cols>
    <col min="1" max="1" width="8.33203125" style="152" customWidth="1"/>
    <col min="2" max="2" width="1.6640625" style="152" customWidth="1"/>
    <col min="3" max="3" width="4.1640625" style="152" customWidth="1"/>
    <col min="4" max="4" width="4.33203125" style="152" customWidth="1"/>
    <col min="5" max="5" width="17.1640625" style="152" customWidth="1"/>
    <col min="6" max="7" width="11.1640625" style="152" customWidth="1"/>
    <col min="8" max="8" width="12.5" style="152" customWidth="1"/>
    <col min="9" max="9" width="7" style="152" customWidth="1"/>
    <col min="10" max="10" width="5.1640625" style="152" customWidth="1"/>
    <col min="11" max="11" width="11.5" style="152" customWidth="1"/>
    <col min="12" max="12" width="12" style="152" customWidth="1"/>
    <col min="13" max="14" width="6" style="152" customWidth="1"/>
    <col min="15" max="15" width="2" style="152" customWidth="1"/>
    <col min="16" max="16" width="12.5" style="152" customWidth="1"/>
    <col min="17" max="17" width="4.1640625" style="152" customWidth="1"/>
    <col min="18" max="18" width="1.6640625" style="152" customWidth="1"/>
    <col min="19" max="19" width="8.1640625" style="152" customWidth="1"/>
    <col min="20" max="20" width="29.6640625" style="152" hidden="1" customWidth="1"/>
    <col min="21" max="21" width="16.33203125" style="152" hidden="1" customWidth="1"/>
    <col min="22" max="22" width="12.33203125" style="152" hidden="1" customWidth="1"/>
    <col min="23" max="23" width="16.33203125" style="152" hidden="1" customWidth="1"/>
    <col min="24" max="24" width="12.1640625" style="152" hidden="1" customWidth="1"/>
    <col min="25" max="25" width="15" style="152" hidden="1" customWidth="1"/>
    <col min="26" max="26" width="11" style="152" hidden="1" customWidth="1"/>
    <col min="27" max="27" width="15" style="152" hidden="1" customWidth="1"/>
    <col min="28" max="28" width="16.33203125" style="152" hidden="1" customWidth="1"/>
    <col min="29" max="29" width="11" style="152" customWidth="1"/>
    <col min="30" max="30" width="15" style="152" customWidth="1"/>
    <col min="31" max="31" width="16.33203125" style="152" customWidth="1"/>
    <col min="32" max="16384" width="9.33203125" style="152"/>
  </cols>
  <sheetData>
    <row r="1" spans="1:66" ht="21.75" customHeight="1">
      <c r="A1" s="254"/>
      <c r="B1" s="255"/>
      <c r="C1" s="255"/>
      <c r="D1" s="256" t="s">
        <v>1</v>
      </c>
      <c r="E1" s="255"/>
      <c r="F1" s="13" t="s">
        <v>82</v>
      </c>
      <c r="G1" s="13"/>
      <c r="H1" s="294" t="s">
        <v>83</v>
      </c>
      <c r="I1" s="294"/>
      <c r="J1" s="294"/>
      <c r="K1" s="294"/>
      <c r="L1" s="13" t="s">
        <v>84</v>
      </c>
      <c r="M1" s="255"/>
      <c r="N1" s="255"/>
      <c r="O1" s="256" t="s">
        <v>85</v>
      </c>
      <c r="P1" s="255"/>
      <c r="Q1" s="255"/>
      <c r="R1" s="255"/>
      <c r="S1" s="13" t="s">
        <v>86</v>
      </c>
      <c r="T1" s="13"/>
      <c r="U1" s="254"/>
      <c r="V1" s="254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</row>
    <row r="2" spans="1:66" ht="36.950000000000003" customHeight="1">
      <c r="C2" s="327" t="s">
        <v>7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S2" s="329" t="s">
        <v>8</v>
      </c>
      <c r="T2" s="330"/>
      <c r="U2" s="330"/>
      <c r="V2" s="330"/>
      <c r="W2" s="330"/>
      <c r="X2" s="330"/>
      <c r="Y2" s="330"/>
      <c r="Z2" s="330"/>
      <c r="AA2" s="330"/>
      <c r="AB2" s="330"/>
      <c r="AC2" s="330"/>
      <c r="AT2" s="157" t="s">
        <v>672</v>
      </c>
    </row>
    <row r="3" spans="1:66" ht="6.95" customHeight="1">
      <c r="B3" s="252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0"/>
      <c r="AT3" s="157" t="s">
        <v>69</v>
      </c>
    </row>
    <row r="4" spans="1:66" ht="36.950000000000003" customHeight="1">
      <c r="B4" s="235"/>
      <c r="C4" s="331" t="s">
        <v>87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231"/>
      <c r="T4" s="249" t="s">
        <v>12</v>
      </c>
      <c r="AT4" s="157" t="s">
        <v>6</v>
      </c>
    </row>
    <row r="5" spans="1:66" ht="6.95" customHeight="1">
      <c r="B5" s="235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1"/>
    </row>
    <row r="6" spans="1:66" ht="25.35" customHeight="1">
      <c r="B6" s="235"/>
      <c r="C6" s="232"/>
      <c r="D6" s="206" t="s">
        <v>15</v>
      </c>
      <c r="E6" s="232"/>
      <c r="F6" s="333" t="s">
        <v>558</v>
      </c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232"/>
      <c r="R6" s="231"/>
    </row>
    <row r="7" spans="1:66" s="153" customFormat="1" ht="32.85" customHeight="1">
      <c r="B7" s="197"/>
      <c r="C7" s="195"/>
      <c r="D7" s="248" t="s">
        <v>88</v>
      </c>
      <c r="E7" s="195"/>
      <c r="F7" s="335" t="s">
        <v>671</v>
      </c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195"/>
      <c r="R7" s="194"/>
    </row>
    <row r="8" spans="1:66" s="153" customFormat="1" ht="14.45" customHeight="1">
      <c r="B8" s="197"/>
      <c r="C8" s="195"/>
      <c r="D8" s="206" t="s">
        <v>16</v>
      </c>
      <c r="E8" s="195"/>
      <c r="F8" s="207" t="s">
        <v>5</v>
      </c>
      <c r="G8" s="195"/>
      <c r="H8" s="195"/>
      <c r="I8" s="195"/>
      <c r="J8" s="195"/>
      <c r="K8" s="195"/>
      <c r="L8" s="195"/>
      <c r="M8" s="206" t="s">
        <v>17</v>
      </c>
      <c r="N8" s="195"/>
      <c r="O8" s="207" t="s">
        <v>5</v>
      </c>
      <c r="P8" s="195"/>
      <c r="Q8" s="195"/>
      <c r="R8" s="194"/>
    </row>
    <row r="9" spans="1:66" s="153" customFormat="1" ht="14.45" customHeight="1">
      <c r="B9" s="197"/>
      <c r="C9" s="195"/>
      <c r="D9" s="206" t="s">
        <v>18</v>
      </c>
      <c r="E9" s="195"/>
      <c r="F9" s="207" t="s">
        <v>560</v>
      </c>
      <c r="G9" s="195"/>
      <c r="H9" s="195"/>
      <c r="I9" s="195"/>
      <c r="J9" s="195"/>
      <c r="K9" s="195"/>
      <c r="L9" s="195"/>
      <c r="M9" s="206" t="s">
        <v>20</v>
      </c>
      <c r="N9" s="195"/>
      <c r="O9" s="337">
        <v>43969</v>
      </c>
      <c r="P9" s="337"/>
      <c r="Q9" s="195"/>
      <c r="R9" s="194"/>
    </row>
    <row r="10" spans="1:66" s="153" customFormat="1" ht="10.9" customHeight="1">
      <c r="B10" s="19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4"/>
    </row>
    <row r="11" spans="1:66" s="153" customFormat="1" ht="14.45" customHeight="1">
      <c r="B11" s="197"/>
      <c r="C11" s="195"/>
      <c r="D11" s="206" t="s">
        <v>21</v>
      </c>
      <c r="E11" s="195"/>
      <c r="F11" s="195"/>
      <c r="G11" s="195"/>
      <c r="H11" s="195"/>
      <c r="I11" s="195"/>
      <c r="J11" s="195"/>
      <c r="K11" s="195"/>
      <c r="L11" s="195"/>
      <c r="M11" s="206" t="s">
        <v>22</v>
      </c>
      <c r="N11" s="195"/>
      <c r="O11" s="338" t="str">
        <f>IF('[1]Rekapitulácia stavby'!AN10="","",'[1]Rekapitulácia stavby'!AN10)</f>
        <v/>
      </c>
      <c r="P11" s="338"/>
      <c r="Q11" s="195"/>
      <c r="R11" s="194"/>
    </row>
    <row r="12" spans="1:66" s="153" customFormat="1" ht="18" customHeight="1">
      <c r="B12" s="197"/>
      <c r="C12" s="195"/>
      <c r="D12" s="195"/>
      <c r="E12" s="207" t="str">
        <f>IF('[1]Rekapitulácia stavby'!E11="","",'[1]Rekapitulácia stavby'!E11)</f>
        <v xml:space="preserve"> </v>
      </c>
      <c r="F12" s="195"/>
      <c r="G12" s="195"/>
      <c r="H12" s="195"/>
      <c r="I12" s="195"/>
      <c r="J12" s="195"/>
      <c r="K12" s="195"/>
      <c r="L12" s="195"/>
      <c r="M12" s="206" t="s">
        <v>23</v>
      </c>
      <c r="N12" s="195"/>
      <c r="O12" s="338" t="str">
        <f>IF('[1]Rekapitulácia stavby'!AN11="","",'[1]Rekapitulácia stavby'!AN11)</f>
        <v/>
      </c>
      <c r="P12" s="338"/>
      <c r="Q12" s="195"/>
      <c r="R12" s="194"/>
    </row>
    <row r="13" spans="1:66" s="153" customFormat="1" ht="6.95" customHeight="1">
      <c r="B13" s="197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4"/>
    </row>
    <row r="14" spans="1:66" s="153" customFormat="1" ht="14.45" customHeight="1">
      <c r="B14" s="197"/>
      <c r="C14" s="195"/>
      <c r="D14" s="206" t="s">
        <v>24</v>
      </c>
      <c r="E14" s="195"/>
      <c r="F14" s="195"/>
      <c r="G14" s="195"/>
      <c r="H14" s="195"/>
      <c r="I14" s="195"/>
      <c r="J14" s="195"/>
      <c r="K14" s="195"/>
      <c r="L14" s="195"/>
      <c r="M14" s="206" t="s">
        <v>22</v>
      </c>
      <c r="N14" s="195"/>
      <c r="O14" s="338" t="str">
        <f>IF('[1]Rekapitulácia stavby'!AN13="","",'[1]Rekapitulácia stavby'!AN13)</f>
        <v/>
      </c>
      <c r="P14" s="338"/>
      <c r="Q14" s="195"/>
      <c r="R14" s="194"/>
    </row>
    <row r="15" spans="1:66" s="153" customFormat="1" ht="18" customHeight="1">
      <c r="B15" s="197"/>
      <c r="C15" s="195"/>
      <c r="D15" s="195"/>
      <c r="E15" s="207" t="str">
        <f>IF('[1]Rekapitulácia stavby'!E14="","",'[1]Rekapitulácia stavby'!E14)</f>
        <v xml:space="preserve"> </v>
      </c>
      <c r="F15" s="195"/>
      <c r="G15" s="195"/>
      <c r="H15" s="195"/>
      <c r="I15" s="195"/>
      <c r="J15" s="195"/>
      <c r="K15" s="195"/>
      <c r="L15" s="195"/>
      <c r="M15" s="206" t="s">
        <v>23</v>
      </c>
      <c r="N15" s="195"/>
      <c r="O15" s="338" t="str">
        <f>IF('[1]Rekapitulácia stavby'!AN14="","",'[1]Rekapitulácia stavby'!AN14)</f>
        <v/>
      </c>
      <c r="P15" s="338"/>
      <c r="Q15" s="195"/>
      <c r="R15" s="194"/>
    </row>
    <row r="16" spans="1:66" s="153" customFormat="1" ht="6.95" customHeight="1">
      <c r="B16" s="197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4"/>
    </row>
    <row r="17" spans="2:18" s="153" customFormat="1" ht="14.45" customHeight="1">
      <c r="B17" s="197"/>
      <c r="C17" s="195"/>
      <c r="D17" s="206" t="s">
        <v>25</v>
      </c>
      <c r="E17" s="195"/>
      <c r="F17" s="195"/>
      <c r="G17" s="195"/>
      <c r="H17" s="195"/>
      <c r="I17" s="195"/>
      <c r="J17" s="195"/>
      <c r="K17" s="195"/>
      <c r="L17" s="195"/>
      <c r="M17" s="206" t="s">
        <v>22</v>
      </c>
      <c r="N17" s="195"/>
      <c r="O17" s="338" t="str">
        <f>IF('[1]Rekapitulácia stavby'!AN16="","",'[1]Rekapitulácia stavby'!AN16)</f>
        <v/>
      </c>
      <c r="P17" s="338"/>
      <c r="Q17" s="195"/>
      <c r="R17" s="194"/>
    </row>
    <row r="18" spans="2:18" s="153" customFormat="1" ht="18" customHeight="1">
      <c r="B18" s="197"/>
      <c r="C18" s="195"/>
      <c r="D18" s="195"/>
      <c r="E18" s="207" t="str">
        <f>IF('[1]Rekapitulácia stavby'!E17="","",'[1]Rekapitulácia stavby'!E17)</f>
        <v xml:space="preserve"> </v>
      </c>
      <c r="F18" s="195"/>
      <c r="G18" s="195"/>
      <c r="H18" s="195"/>
      <c r="I18" s="195"/>
      <c r="J18" s="195"/>
      <c r="K18" s="195"/>
      <c r="L18" s="195"/>
      <c r="M18" s="206" t="s">
        <v>23</v>
      </c>
      <c r="N18" s="195"/>
      <c r="O18" s="338" t="str">
        <f>IF('[1]Rekapitulácia stavby'!AN17="","",'[1]Rekapitulácia stavby'!AN17)</f>
        <v/>
      </c>
      <c r="P18" s="338"/>
      <c r="Q18" s="195"/>
      <c r="R18" s="194"/>
    </row>
    <row r="19" spans="2:18" s="153" customFormat="1" ht="6.95" customHeight="1">
      <c r="B19" s="197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4"/>
    </row>
    <row r="20" spans="2:18" s="153" customFormat="1" ht="14.45" customHeight="1">
      <c r="B20" s="197"/>
      <c r="C20" s="195"/>
      <c r="D20" s="206" t="s">
        <v>28</v>
      </c>
      <c r="E20" s="195"/>
      <c r="F20" s="195"/>
      <c r="G20" s="195"/>
      <c r="H20" s="195"/>
      <c r="I20" s="195"/>
      <c r="J20" s="195"/>
      <c r="K20" s="195"/>
      <c r="L20" s="195"/>
      <c r="M20" s="206" t="s">
        <v>22</v>
      </c>
      <c r="N20" s="195"/>
      <c r="O20" s="338" t="str">
        <f>IF('[1]Rekapitulácia stavby'!AN19="","",'[1]Rekapitulácia stavby'!AN19)</f>
        <v/>
      </c>
      <c r="P20" s="338"/>
      <c r="Q20" s="195"/>
      <c r="R20" s="194"/>
    </row>
    <row r="21" spans="2:18" s="153" customFormat="1" ht="18" customHeight="1">
      <c r="B21" s="197"/>
      <c r="C21" s="195"/>
      <c r="D21" s="195"/>
      <c r="E21" s="207" t="str">
        <f>IF('[1]Rekapitulácia stavby'!E20="","",'[1]Rekapitulácia stavby'!E20)</f>
        <v xml:space="preserve"> </v>
      </c>
      <c r="F21" s="195"/>
      <c r="G21" s="195"/>
      <c r="H21" s="195"/>
      <c r="I21" s="195"/>
      <c r="J21" s="195"/>
      <c r="K21" s="195"/>
      <c r="L21" s="195"/>
      <c r="M21" s="206" t="s">
        <v>23</v>
      </c>
      <c r="N21" s="195"/>
      <c r="O21" s="338" t="str">
        <f>IF('[1]Rekapitulácia stavby'!AN20="","",'[1]Rekapitulácia stavby'!AN20)</f>
        <v/>
      </c>
      <c r="P21" s="338"/>
      <c r="Q21" s="195"/>
      <c r="R21" s="194"/>
    </row>
    <row r="22" spans="2:18" s="153" customFormat="1" ht="6.95" customHeight="1">
      <c r="B22" s="197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4"/>
    </row>
    <row r="23" spans="2:18" s="153" customFormat="1" ht="14.45" customHeight="1">
      <c r="B23" s="197"/>
      <c r="C23" s="195"/>
      <c r="D23" s="206" t="s">
        <v>29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4"/>
    </row>
    <row r="24" spans="2:18" s="153" customFormat="1" ht="16.5" customHeight="1">
      <c r="B24" s="197"/>
      <c r="C24" s="195"/>
      <c r="D24" s="195"/>
      <c r="E24" s="339" t="s">
        <v>5</v>
      </c>
      <c r="F24" s="339"/>
      <c r="G24" s="339"/>
      <c r="H24" s="339"/>
      <c r="I24" s="339"/>
      <c r="J24" s="339"/>
      <c r="K24" s="339"/>
      <c r="L24" s="339"/>
      <c r="M24" s="195"/>
      <c r="N24" s="195"/>
      <c r="O24" s="195"/>
      <c r="P24" s="195"/>
      <c r="Q24" s="195"/>
      <c r="R24" s="194"/>
    </row>
    <row r="25" spans="2:18" s="153" customFormat="1" ht="6.95" customHeight="1">
      <c r="B25" s="19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4"/>
    </row>
    <row r="26" spans="2:18" s="153" customFormat="1" ht="6.95" customHeight="1">
      <c r="B26" s="197"/>
      <c r="C26" s="195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5"/>
      <c r="R26" s="194"/>
    </row>
    <row r="27" spans="2:18" s="153" customFormat="1" ht="14.45" customHeight="1">
      <c r="B27" s="197"/>
      <c r="C27" s="195"/>
      <c r="D27" s="247" t="s">
        <v>89</v>
      </c>
      <c r="E27" s="195"/>
      <c r="F27" s="195"/>
      <c r="G27" s="195"/>
      <c r="H27" s="195"/>
      <c r="I27" s="195"/>
      <c r="J27" s="195"/>
      <c r="K27" s="195"/>
      <c r="L27" s="195"/>
      <c r="M27" s="340">
        <f>N88</f>
        <v>0</v>
      </c>
      <c r="N27" s="340"/>
      <c r="O27" s="340"/>
      <c r="P27" s="340"/>
      <c r="Q27" s="195"/>
      <c r="R27" s="194"/>
    </row>
    <row r="28" spans="2:18" s="153" customFormat="1" ht="14.45" customHeight="1">
      <c r="B28" s="197"/>
      <c r="C28" s="195"/>
      <c r="D28" s="246" t="s">
        <v>90</v>
      </c>
      <c r="E28" s="195"/>
      <c r="F28" s="195"/>
      <c r="G28" s="195"/>
      <c r="H28" s="195"/>
      <c r="I28" s="195"/>
      <c r="J28" s="195"/>
      <c r="K28" s="195"/>
      <c r="L28" s="195"/>
      <c r="M28" s="340">
        <f>N96</f>
        <v>0</v>
      </c>
      <c r="N28" s="340"/>
      <c r="O28" s="340"/>
      <c r="P28" s="340"/>
      <c r="Q28" s="195"/>
      <c r="R28" s="194"/>
    </row>
    <row r="29" spans="2:18" s="153" customFormat="1" ht="6.95" customHeight="1">
      <c r="B29" s="197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4"/>
    </row>
    <row r="30" spans="2:18" s="153" customFormat="1" ht="25.35" customHeight="1">
      <c r="B30" s="197"/>
      <c r="C30" s="195"/>
      <c r="D30" s="245" t="s">
        <v>32</v>
      </c>
      <c r="E30" s="195"/>
      <c r="F30" s="195"/>
      <c r="G30" s="195"/>
      <c r="H30" s="195"/>
      <c r="I30" s="195"/>
      <c r="J30" s="195"/>
      <c r="K30" s="195"/>
      <c r="L30" s="195"/>
      <c r="M30" s="341">
        <f>ROUND(M27+M28,2)</f>
        <v>0</v>
      </c>
      <c r="N30" s="336"/>
      <c r="O30" s="336"/>
      <c r="P30" s="336"/>
      <c r="Q30" s="195"/>
      <c r="R30" s="194"/>
    </row>
    <row r="31" spans="2:18" s="153" customFormat="1" ht="6.95" customHeight="1">
      <c r="B31" s="197"/>
      <c r="C31" s="195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5"/>
      <c r="R31" s="194"/>
    </row>
    <row r="32" spans="2:18" s="153" customFormat="1" ht="14.45" customHeight="1">
      <c r="B32" s="197"/>
      <c r="C32" s="195"/>
      <c r="D32" s="244" t="s">
        <v>33</v>
      </c>
      <c r="E32" s="244" t="s">
        <v>34</v>
      </c>
      <c r="F32" s="243">
        <v>0.2</v>
      </c>
      <c r="G32" s="242" t="s">
        <v>35</v>
      </c>
      <c r="H32" s="342">
        <f>ROUND((SUM(BE96:BE97)+SUM(BE115:BE142)), 2)</f>
        <v>0</v>
      </c>
      <c r="I32" s="336"/>
      <c r="J32" s="336"/>
      <c r="K32" s="195"/>
      <c r="L32" s="195"/>
      <c r="M32" s="342">
        <f>ROUND(ROUND((SUM(BE96:BE97)+SUM(BE115:BE142)), 2)*F32, 2)</f>
        <v>0</v>
      </c>
      <c r="N32" s="336"/>
      <c r="O32" s="336"/>
      <c r="P32" s="336"/>
      <c r="Q32" s="195"/>
      <c r="R32" s="194"/>
    </row>
    <row r="33" spans="2:18" s="153" customFormat="1" ht="14.45" customHeight="1">
      <c r="B33" s="197"/>
      <c r="C33" s="195"/>
      <c r="D33" s="195"/>
      <c r="E33" s="244" t="s">
        <v>36</v>
      </c>
      <c r="F33" s="243">
        <v>0.2</v>
      </c>
      <c r="G33" s="242" t="s">
        <v>35</v>
      </c>
      <c r="H33" s="342">
        <f>ROUND((SUM(BF96:BF97)+SUM(BF115:BF142)), 2)</f>
        <v>0</v>
      </c>
      <c r="I33" s="336"/>
      <c r="J33" s="336"/>
      <c r="K33" s="195"/>
      <c r="L33" s="195"/>
      <c r="M33" s="342">
        <f>ROUND(ROUND((SUM(BF96:BF97)+SUM(BF115:BF142)), 2)*F33, 2)</f>
        <v>0</v>
      </c>
      <c r="N33" s="336"/>
      <c r="O33" s="336"/>
      <c r="P33" s="336"/>
      <c r="Q33" s="195"/>
      <c r="R33" s="194"/>
    </row>
    <row r="34" spans="2:18" s="153" customFormat="1" ht="14.45" hidden="1" customHeight="1">
      <c r="B34" s="197"/>
      <c r="C34" s="195"/>
      <c r="D34" s="195"/>
      <c r="E34" s="244" t="s">
        <v>37</v>
      </c>
      <c r="F34" s="243">
        <v>0.2</v>
      </c>
      <c r="G34" s="242" t="s">
        <v>35</v>
      </c>
      <c r="H34" s="342">
        <f>ROUND((SUM(BG96:BG97)+SUM(BG115:BG142)), 2)</f>
        <v>0</v>
      </c>
      <c r="I34" s="336"/>
      <c r="J34" s="336"/>
      <c r="K34" s="195"/>
      <c r="L34" s="195"/>
      <c r="M34" s="342">
        <v>0</v>
      </c>
      <c r="N34" s="336"/>
      <c r="O34" s="336"/>
      <c r="P34" s="336"/>
      <c r="Q34" s="195"/>
      <c r="R34" s="194"/>
    </row>
    <row r="35" spans="2:18" s="153" customFormat="1" ht="14.45" hidden="1" customHeight="1">
      <c r="B35" s="197"/>
      <c r="C35" s="195"/>
      <c r="D35" s="195"/>
      <c r="E35" s="244" t="s">
        <v>38</v>
      </c>
      <c r="F35" s="243">
        <v>0.2</v>
      </c>
      <c r="G35" s="242" t="s">
        <v>35</v>
      </c>
      <c r="H35" s="342">
        <f>ROUND((SUM(BH96:BH97)+SUM(BH115:BH142)), 2)</f>
        <v>0</v>
      </c>
      <c r="I35" s="336"/>
      <c r="J35" s="336"/>
      <c r="K35" s="195"/>
      <c r="L35" s="195"/>
      <c r="M35" s="342">
        <v>0</v>
      </c>
      <c r="N35" s="336"/>
      <c r="O35" s="336"/>
      <c r="P35" s="336"/>
      <c r="Q35" s="195"/>
      <c r="R35" s="194"/>
    </row>
    <row r="36" spans="2:18" s="153" customFormat="1" ht="14.45" hidden="1" customHeight="1">
      <c r="B36" s="197"/>
      <c r="C36" s="195"/>
      <c r="D36" s="195"/>
      <c r="E36" s="244" t="s">
        <v>39</v>
      </c>
      <c r="F36" s="243">
        <v>0</v>
      </c>
      <c r="G36" s="242" t="s">
        <v>35</v>
      </c>
      <c r="H36" s="342">
        <f>ROUND((SUM(BI96:BI97)+SUM(BI115:BI142)), 2)</f>
        <v>0</v>
      </c>
      <c r="I36" s="336"/>
      <c r="J36" s="336"/>
      <c r="K36" s="195"/>
      <c r="L36" s="195"/>
      <c r="M36" s="342">
        <v>0</v>
      </c>
      <c r="N36" s="336"/>
      <c r="O36" s="336"/>
      <c r="P36" s="336"/>
      <c r="Q36" s="195"/>
      <c r="R36" s="194"/>
    </row>
    <row r="37" spans="2:18" s="153" customFormat="1" ht="6.95" customHeight="1">
      <c r="B37" s="197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4"/>
    </row>
    <row r="38" spans="2:18" s="153" customFormat="1" ht="25.35" customHeight="1">
      <c r="B38" s="197"/>
      <c r="C38" s="212"/>
      <c r="D38" s="241" t="s">
        <v>40</v>
      </c>
      <c r="E38" s="238"/>
      <c r="F38" s="238"/>
      <c r="G38" s="240" t="s">
        <v>41</v>
      </c>
      <c r="H38" s="239" t="s">
        <v>42</v>
      </c>
      <c r="I38" s="238"/>
      <c r="J38" s="238"/>
      <c r="K38" s="238"/>
      <c r="L38" s="343">
        <f>SUM(M30:M36)</f>
        <v>0</v>
      </c>
      <c r="M38" s="343"/>
      <c r="N38" s="343"/>
      <c r="O38" s="343"/>
      <c r="P38" s="344"/>
      <c r="Q38" s="212"/>
      <c r="R38" s="194"/>
    </row>
    <row r="39" spans="2:18" s="153" customFormat="1" ht="14.45" customHeight="1">
      <c r="B39" s="197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4"/>
    </row>
    <row r="40" spans="2:18" s="153" customFormat="1" ht="14.45" customHeight="1">
      <c r="B40" s="197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4"/>
    </row>
    <row r="41" spans="2:18">
      <c r="B41" s="235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1"/>
    </row>
    <row r="42" spans="2:18">
      <c r="B42" s="235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1"/>
    </row>
    <row r="43" spans="2:18">
      <c r="B43" s="235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1"/>
    </row>
    <row r="44" spans="2:18">
      <c r="B44" s="235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1"/>
    </row>
    <row r="45" spans="2:18">
      <c r="B45" s="235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1"/>
    </row>
    <row r="46" spans="2:18">
      <c r="B46" s="235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1"/>
    </row>
    <row r="47" spans="2:18">
      <c r="B47" s="235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1"/>
    </row>
    <row r="48" spans="2:18">
      <c r="B48" s="235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1"/>
    </row>
    <row r="49" spans="2:18">
      <c r="B49" s="235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1"/>
    </row>
    <row r="50" spans="2:18" s="153" customFormat="1">
      <c r="B50" s="197"/>
      <c r="C50" s="195"/>
      <c r="D50" s="237" t="s">
        <v>43</v>
      </c>
      <c r="E50" s="191"/>
      <c r="F50" s="191"/>
      <c r="G50" s="191"/>
      <c r="H50" s="236"/>
      <c r="I50" s="195"/>
      <c r="J50" s="237" t="s">
        <v>44</v>
      </c>
      <c r="K50" s="191"/>
      <c r="L50" s="191"/>
      <c r="M50" s="191"/>
      <c r="N50" s="191"/>
      <c r="O50" s="191"/>
      <c r="P50" s="236"/>
      <c r="Q50" s="195"/>
      <c r="R50" s="194"/>
    </row>
    <row r="51" spans="2:18">
      <c r="B51" s="235"/>
      <c r="C51" s="232"/>
      <c r="D51" s="234"/>
      <c r="E51" s="232"/>
      <c r="F51" s="232"/>
      <c r="G51" s="232"/>
      <c r="H51" s="233"/>
      <c r="I51" s="232"/>
      <c r="J51" s="234"/>
      <c r="K51" s="232"/>
      <c r="L51" s="232"/>
      <c r="M51" s="232"/>
      <c r="N51" s="232"/>
      <c r="O51" s="232"/>
      <c r="P51" s="233"/>
      <c r="Q51" s="232"/>
      <c r="R51" s="231"/>
    </row>
    <row r="52" spans="2:18">
      <c r="B52" s="235"/>
      <c r="C52" s="232"/>
      <c r="D52" s="234"/>
      <c r="E52" s="232"/>
      <c r="F52" s="232"/>
      <c r="G52" s="232"/>
      <c r="H52" s="233"/>
      <c r="I52" s="232"/>
      <c r="J52" s="234"/>
      <c r="K52" s="232"/>
      <c r="L52" s="232"/>
      <c r="M52" s="232"/>
      <c r="N52" s="232"/>
      <c r="O52" s="232"/>
      <c r="P52" s="233"/>
      <c r="Q52" s="232"/>
      <c r="R52" s="231"/>
    </row>
    <row r="53" spans="2:18">
      <c r="B53" s="235"/>
      <c r="C53" s="232"/>
      <c r="D53" s="234"/>
      <c r="E53" s="232"/>
      <c r="F53" s="232"/>
      <c r="G53" s="232"/>
      <c r="H53" s="233"/>
      <c r="I53" s="232"/>
      <c r="J53" s="234"/>
      <c r="K53" s="232"/>
      <c r="L53" s="232"/>
      <c r="M53" s="232"/>
      <c r="N53" s="232"/>
      <c r="O53" s="232"/>
      <c r="P53" s="233"/>
      <c r="Q53" s="232"/>
      <c r="R53" s="231"/>
    </row>
    <row r="54" spans="2:18">
      <c r="B54" s="235"/>
      <c r="C54" s="232"/>
      <c r="D54" s="234"/>
      <c r="E54" s="232"/>
      <c r="F54" s="232"/>
      <c r="G54" s="232"/>
      <c r="H54" s="233"/>
      <c r="I54" s="232"/>
      <c r="J54" s="234"/>
      <c r="K54" s="232"/>
      <c r="L54" s="232"/>
      <c r="M54" s="232"/>
      <c r="N54" s="232"/>
      <c r="O54" s="232"/>
      <c r="P54" s="233"/>
      <c r="Q54" s="232"/>
      <c r="R54" s="231"/>
    </row>
    <row r="55" spans="2:18">
      <c r="B55" s="235"/>
      <c r="C55" s="232"/>
      <c r="D55" s="234"/>
      <c r="E55" s="232"/>
      <c r="F55" s="232"/>
      <c r="G55" s="232"/>
      <c r="H55" s="233"/>
      <c r="I55" s="232"/>
      <c r="J55" s="234"/>
      <c r="K55" s="232"/>
      <c r="L55" s="232"/>
      <c r="M55" s="232"/>
      <c r="N55" s="232"/>
      <c r="O55" s="232"/>
      <c r="P55" s="233"/>
      <c r="Q55" s="232"/>
      <c r="R55" s="231"/>
    </row>
    <row r="56" spans="2:18">
      <c r="B56" s="235"/>
      <c r="C56" s="232"/>
      <c r="D56" s="234"/>
      <c r="E56" s="232"/>
      <c r="F56" s="232"/>
      <c r="G56" s="232"/>
      <c r="H56" s="233"/>
      <c r="I56" s="232"/>
      <c r="J56" s="234"/>
      <c r="K56" s="232"/>
      <c r="L56" s="232"/>
      <c r="M56" s="232"/>
      <c r="N56" s="232"/>
      <c r="O56" s="232"/>
      <c r="P56" s="233"/>
      <c r="Q56" s="232"/>
      <c r="R56" s="231"/>
    </row>
    <row r="57" spans="2:18">
      <c r="B57" s="235"/>
      <c r="C57" s="232"/>
      <c r="D57" s="234"/>
      <c r="E57" s="232"/>
      <c r="F57" s="232"/>
      <c r="G57" s="232"/>
      <c r="H57" s="233"/>
      <c r="I57" s="232"/>
      <c r="J57" s="234"/>
      <c r="K57" s="232"/>
      <c r="L57" s="232"/>
      <c r="M57" s="232"/>
      <c r="N57" s="232"/>
      <c r="O57" s="232"/>
      <c r="P57" s="233"/>
      <c r="Q57" s="232"/>
      <c r="R57" s="231"/>
    </row>
    <row r="58" spans="2:18">
      <c r="B58" s="235"/>
      <c r="C58" s="232"/>
      <c r="D58" s="234"/>
      <c r="E58" s="232"/>
      <c r="F58" s="232"/>
      <c r="G58" s="232"/>
      <c r="H58" s="233"/>
      <c r="I58" s="232"/>
      <c r="J58" s="234"/>
      <c r="K58" s="232"/>
      <c r="L58" s="232"/>
      <c r="M58" s="232"/>
      <c r="N58" s="232"/>
      <c r="O58" s="232"/>
      <c r="P58" s="233"/>
      <c r="Q58" s="232"/>
      <c r="R58" s="231"/>
    </row>
    <row r="59" spans="2:18" s="153" customFormat="1">
      <c r="B59" s="197"/>
      <c r="C59" s="195"/>
      <c r="D59" s="230" t="s">
        <v>45</v>
      </c>
      <c r="E59" s="228"/>
      <c r="F59" s="228"/>
      <c r="G59" s="229" t="s">
        <v>46</v>
      </c>
      <c r="H59" s="227"/>
      <c r="I59" s="195"/>
      <c r="J59" s="230" t="s">
        <v>45</v>
      </c>
      <c r="K59" s="228"/>
      <c r="L59" s="228"/>
      <c r="M59" s="228"/>
      <c r="N59" s="229" t="s">
        <v>46</v>
      </c>
      <c r="O59" s="228"/>
      <c r="P59" s="227"/>
      <c r="Q59" s="195"/>
      <c r="R59" s="194"/>
    </row>
    <row r="60" spans="2:18">
      <c r="B60" s="235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1"/>
    </row>
    <row r="61" spans="2:18" s="153" customFormat="1">
      <c r="B61" s="197"/>
      <c r="C61" s="195"/>
      <c r="D61" s="237" t="s">
        <v>47</v>
      </c>
      <c r="E61" s="191"/>
      <c r="F61" s="191"/>
      <c r="G61" s="191"/>
      <c r="H61" s="236"/>
      <c r="I61" s="195"/>
      <c r="J61" s="237" t="s">
        <v>48</v>
      </c>
      <c r="K61" s="191"/>
      <c r="L61" s="191"/>
      <c r="M61" s="191"/>
      <c r="N61" s="191"/>
      <c r="O61" s="191"/>
      <c r="P61" s="236"/>
      <c r="Q61" s="195"/>
      <c r="R61" s="194"/>
    </row>
    <row r="62" spans="2:18">
      <c r="B62" s="235"/>
      <c r="C62" s="232"/>
      <c r="D62" s="234"/>
      <c r="E62" s="232"/>
      <c r="F62" s="232"/>
      <c r="G62" s="232"/>
      <c r="H62" s="233"/>
      <c r="I62" s="232"/>
      <c r="J62" s="234"/>
      <c r="K62" s="232"/>
      <c r="L62" s="232"/>
      <c r="M62" s="232"/>
      <c r="N62" s="232"/>
      <c r="O62" s="232"/>
      <c r="P62" s="233"/>
      <c r="Q62" s="232"/>
      <c r="R62" s="231"/>
    </row>
    <row r="63" spans="2:18">
      <c r="B63" s="235"/>
      <c r="C63" s="232"/>
      <c r="D63" s="234"/>
      <c r="E63" s="232"/>
      <c r="F63" s="232"/>
      <c r="G63" s="232"/>
      <c r="H63" s="233"/>
      <c r="I63" s="232"/>
      <c r="J63" s="234"/>
      <c r="K63" s="232"/>
      <c r="L63" s="232"/>
      <c r="M63" s="232"/>
      <c r="N63" s="232"/>
      <c r="O63" s="232"/>
      <c r="P63" s="233"/>
      <c r="Q63" s="232"/>
      <c r="R63" s="231"/>
    </row>
    <row r="64" spans="2:18">
      <c r="B64" s="235"/>
      <c r="C64" s="232"/>
      <c r="D64" s="234"/>
      <c r="E64" s="232"/>
      <c r="F64" s="232"/>
      <c r="G64" s="232"/>
      <c r="H64" s="233"/>
      <c r="I64" s="232"/>
      <c r="J64" s="234"/>
      <c r="K64" s="232"/>
      <c r="L64" s="232"/>
      <c r="M64" s="232"/>
      <c r="N64" s="232"/>
      <c r="O64" s="232"/>
      <c r="P64" s="233"/>
      <c r="Q64" s="232"/>
      <c r="R64" s="231"/>
    </row>
    <row r="65" spans="2:18">
      <c r="B65" s="235"/>
      <c r="C65" s="232"/>
      <c r="D65" s="234"/>
      <c r="E65" s="232"/>
      <c r="F65" s="232"/>
      <c r="G65" s="232"/>
      <c r="H65" s="233"/>
      <c r="I65" s="232"/>
      <c r="J65" s="234"/>
      <c r="K65" s="232"/>
      <c r="L65" s="232"/>
      <c r="M65" s="232"/>
      <c r="N65" s="232"/>
      <c r="O65" s="232"/>
      <c r="P65" s="233"/>
      <c r="Q65" s="232"/>
      <c r="R65" s="231"/>
    </row>
    <row r="66" spans="2:18">
      <c r="B66" s="235"/>
      <c r="C66" s="232"/>
      <c r="D66" s="234"/>
      <c r="E66" s="232"/>
      <c r="F66" s="232"/>
      <c r="G66" s="232"/>
      <c r="H66" s="233"/>
      <c r="I66" s="232"/>
      <c r="J66" s="234"/>
      <c r="K66" s="232"/>
      <c r="L66" s="232"/>
      <c r="M66" s="232"/>
      <c r="N66" s="232"/>
      <c r="O66" s="232"/>
      <c r="P66" s="233"/>
      <c r="Q66" s="232"/>
      <c r="R66" s="231"/>
    </row>
    <row r="67" spans="2:18">
      <c r="B67" s="235"/>
      <c r="C67" s="232"/>
      <c r="D67" s="234"/>
      <c r="E67" s="232"/>
      <c r="F67" s="232"/>
      <c r="G67" s="232"/>
      <c r="H67" s="233"/>
      <c r="I67" s="232"/>
      <c r="J67" s="234"/>
      <c r="K67" s="232"/>
      <c r="L67" s="232"/>
      <c r="M67" s="232"/>
      <c r="N67" s="232"/>
      <c r="O67" s="232"/>
      <c r="P67" s="233"/>
      <c r="Q67" s="232"/>
      <c r="R67" s="231"/>
    </row>
    <row r="68" spans="2:18">
      <c r="B68" s="235"/>
      <c r="C68" s="232"/>
      <c r="D68" s="234"/>
      <c r="E68" s="232"/>
      <c r="F68" s="232"/>
      <c r="G68" s="232"/>
      <c r="H68" s="233"/>
      <c r="I68" s="232"/>
      <c r="J68" s="234"/>
      <c r="K68" s="232"/>
      <c r="L68" s="232"/>
      <c r="M68" s="232"/>
      <c r="N68" s="232"/>
      <c r="O68" s="232"/>
      <c r="P68" s="233"/>
      <c r="Q68" s="232"/>
      <c r="R68" s="231"/>
    </row>
    <row r="69" spans="2:18">
      <c r="B69" s="235"/>
      <c r="C69" s="232"/>
      <c r="D69" s="234"/>
      <c r="E69" s="232"/>
      <c r="F69" s="232"/>
      <c r="G69" s="232"/>
      <c r="H69" s="233"/>
      <c r="I69" s="232"/>
      <c r="J69" s="234"/>
      <c r="K69" s="232"/>
      <c r="L69" s="232"/>
      <c r="M69" s="232"/>
      <c r="N69" s="232"/>
      <c r="O69" s="232"/>
      <c r="P69" s="233"/>
      <c r="Q69" s="232"/>
      <c r="R69" s="231"/>
    </row>
    <row r="70" spans="2:18" s="153" customFormat="1">
      <c r="B70" s="197"/>
      <c r="C70" s="195"/>
      <c r="D70" s="230" t="s">
        <v>45</v>
      </c>
      <c r="E70" s="228"/>
      <c r="F70" s="228"/>
      <c r="G70" s="229" t="s">
        <v>46</v>
      </c>
      <c r="H70" s="227"/>
      <c r="I70" s="195"/>
      <c r="J70" s="230" t="s">
        <v>45</v>
      </c>
      <c r="K70" s="228"/>
      <c r="L70" s="228"/>
      <c r="M70" s="228"/>
      <c r="N70" s="229" t="s">
        <v>46</v>
      </c>
      <c r="O70" s="228"/>
      <c r="P70" s="227"/>
      <c r="Q70" s="195"/>
      <c r="R70" s="194"/>
    </row>
    <row r="71" spans="2:18" s="153" customFormat="1" ht="14.45" customHeight="1">
      <c r="B71" s="156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4"/>
    </row>
    <row r="75" spans="2:18" s="153" customFormat="1" ht="6.95" customHeight="1">
      <c r="B75" s="211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09"/>
    </row>
    <row r="76" spans="2:18" s="153" customFormat="1" ht="36.950000000000003" customHeight="1">
      <c r="B76" s="197"/>
      <c r="C76" s="331" t="s">
        <v>91</v>
      </c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194"/>
    </row>
    <row r="77" spans="2:18" s="153" customFormat="1" ht="6.95" customHeight="1">
      <c r="B77" s="197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4"/>
    </row>
    <row r="78" spans="2:18" s="153" customFormat="1" ht="30" customHeight="1">
      <c r="B78" s="197"/>
      <c r="C78" s="206" t="s">
        <v>15</v>
      </c>
      <c r="D78" s="195"/>
      <c r="E78" s="195"/>
      <c r="F78" s="333" t="str">
        <f>F6</f>
        <v>Rekonštrukcia nevyužívaného objektu v obci na podnikateľskú činnosť</v>
      </c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195"/>
      <c r="R78" s="194"/>
    </row>
    <row r="79" spans="2:18" s="153" customFormat="1" ht="36.950000000000003" customHeight="1">
      <c r="B79" s="197"/>
      <c r="C79" s="208" t="s">
        <v>88</v>
      </c>
      <c r="D79" s="195"/>
      <c r="E79" s="195"/>
      <c r="F79" s="345" t="str">
        <f>F7</f>
        <v>03 - Spevnené plochy</v>
      </c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195"/>
      <c r="R79" s="194"/>
    </row>
    <row r="80" spans="2:18" s="153" customFormat="1" ht="6.95" customHeight="1">
      <c r="B80" s="197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4"/>
    </row>
    <row r="81" spans="2:47" s="153" customFormat="1" ht="18" customHeight="1">
      <c r="B81" s="197"/>
      <c r="C81" s="206" t="s">
        <v>18</v>
      </c>
      <c r="D81" s="195"/>
      <c r="E81" s="195"/>
      <c r="F81" s="207" t="str">
        <f>F9</f>
        <v>Dolné Plachtince</v>
      </c>
      <c r="G81" s="195"/>
      <c r="H81" s="195"/>
      <c r="I81" s="195"/>
      <c r="J81" s="195"/>
      <c r="K81" s="206" t="s">
        <v>20</v>
      </c>
      <c r="L81" s="195"/>
      <c r="M81" s="337">
        <f>IF(O9="","",O9)</f>
        <v>43969</v>
      </c>
      <c r="N81" s="337"/>
      <c r="O81" s="337"/>
      <c r="P81" s="337"/>
      <c r="Q81" s="195"/>
      <c r="R81" s="194"/>
    </row>
    <row r="82" spans="2:47" s="153" customFormat="1" ht="6.95" customHeight="1">
      <c r="B82" s="197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4"/>
    </row>
    <row r="83" spans="2:47" s="153" customFormat="1">
      <c r="B83" s="197"/>
      <c r="C83" s="206" t="s">
        <v>21</v>
      </c>
      <c r="D83" s="195"/>
      <c r="E83" s="195"/>
      <c r="F83" s="207" t="str">
        <f>E12</f>
        <v xml:space="preserve"> </v>
      </c>
      <c r="G83" s="195"/>
      <c r="H83" s="195"/>
      <c r="I83" s="195"/>
      <c r="J83" s="195"/>
      <c r="K83" s="206" t="s">
        <v>25</v>
      </c>
      <c r="L83" s="195"/>
      <c r="M83" s="338" t="str">
        <f>E18</f>
        <v xml:space="preserve"> </v>
      </c>
      <c r="N83" s="338"/>
      <c r="O83" s="338"/>
      <c r="P83" s="338"/>
      <c r="Q83" s="338"/>
      <c r="R83" s="194"/>
    </row>
    <row r="84" spans="2:47" s="153" customFormat="1" ht="14.45" customHeight="1">
      <c r="B84" s="197"/>
      <c r="C84" s="206" t="s">
        <v>24</v>
      </c>
      <c r="D84" s="195"/>
      <c r="E84" s="195"/>
      <c r="F84" s="207" t="str">
        <f>IF(E15="","",E15)</f>
        <v xml:space="preserve"> </v>
      </c>
      <c r="G84" s="195"/>
      <c r="H84" s="195"/>
      <c r="I84" s="195"/>
      <c r="J84" s="195"/>
      <c r="K84" s="206" t="s">
        <v>28</v>
      </c>
      <c r="L84" s="195"/>
      <c r="M84" s="338" t="str">
        <f>E21</f>
        <v xml:space="preserve"> </v>
      </c>
      <c r="N84" s="338"/>
      <c r="O84" s="338"/>
      <c r="P84" s="338"/>
      <c r="Q84" s="338"/>
      <c r="R84" s="194"/>
    </row>
    <row r="85" spans="2:47" s="153" customFormat="1" ht="10.35" customHeight="1">
      <c r="B85" s="197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4"/>
    </row>
    <row r="86" spans="2:47" s="153" customFormat="1" ht="29.25" customHeight="1">
      <c r="B86" s="197"/>
      <c r="C86" s="346" t="s">
        <v>92</v>
      </c>
      <c r="D86" s="347"/>
      <c r="E86" s="347"/>
      <c r="F86" s="347"/>
      <c r="G86" s="347"/>
      <c r="H86" s="212"/>
      <c r="I86" s="212"/>
      <c r="J86" s="212"/>
      <c r="K86" s="212"/>
      <c r="L86" s="212"/>
      <c r="M86" s="212"/>
      <c r="N86" s="346" t="s">
        <v>93</v>
      </c>
      <c r="O86" s="347"/>
      <c r="P86" s="347"/>
      <c r="Q86" s="347"/>
      <c r="R86" s="194"/>
    </row>
    <row r="87" spans="2:47" s="153" customFormat="1" ht="10.35" customHeight="1">
      <c r="B87" s="197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4"/>
    </row>
    <row r="88" spans="2:47" s="153" customFormat="1" ht="29.25" customHeight="1">
      <c r="B88" s="197"/>
      <c r="C88" s="216" t="s">
        <v>94</v>
      </c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348">
        <f>N115</f>
        <v>0</v>
      </c>
      <c r="O88" s="349"/>
      <c r="P88" s="349"/>
      <c r="Q88" s="349"/>
      <c r="R88" s="194"/>
      <c r="AU88" s="157" t="s">
        <v>95</v>
      </c>
    </row>
    <row r="89" spans="2:47" s="222" customFormat="1" ht="24.95" customHeight="1">
      <c r="B89" s="226"/>
      <c r="C89" s="224"/>
      <c r="D89" s="225" t="s">
        <v>620</v>
      </c>
      <c r="E89" s="224"/>
      <c r="F89" s="224"/>
      <c r="G89" s="224"/>
      <c r="H89" s="224"/>
      <c r="I89" s="224"/>
      <c r="J89" s="224"/>
      <c r="K89" s="224"/>
      <c r="L89" s="224"/>
      <c r="M89" s="224"/>
      <c r="N89" s="350">
        <f>N116</f>
        <v>0</v>
      </c>
      <c r="O89" s="351"/>
      <c r="P89" s="351"/>
      <c r="Q89" s="351"/>
      <c r="R89" s="223"/>
    </row>
    <row r="90" spans="2:47" s="217" customFormat="1" ht="19.899999999999999" customHeight="1">
      <c r="B90" s="221"/>
      <c r="C90" s="219"/>
      <c r="D90" s="220" t="s">
        <v>98</v>
      </c>
      <c r="E90" s="219"/>
      <c r="F90" s="219"/>
      <c r="G90" s="219"/>
      <c r="H90" s="219"/>
      <c r="I90" s="219"/>
      <c r="J90" s="219"/>
      <c r="K90" s="219"/>
      <c r="L90" s="219"/>
      <c r="M90" s="219"/>
      <c r="N90" s="352">
        <f>N117</f>
        <v>0</v>
      </c>
      <c r="O90" s="353"/>
      <c r="P90" s="353"/>
      <c r="Q90" s="353"/>
      <c r="R90" s="218"/>
    </row>
    <row r="91" spans="2:47" s="217" customFormat="1" ht="19.899999999999999" customHeight="1">
      <c r="B91" s="221"/>
      <c r="C91" s="219"/>
      <c r="D91" s="220" t="s">
        <v>612</v>
      </c>
      <c r="E91" s="219"/>
      <c r="F91" s="219"/>
      <c r="G91" s="219"/>
      <c r="H91" s="219"/>
      <c r="I91" s="219"/>
      <c r="J91" s="219"/>
      <c r="K91" s="219"/>
      <c r="L91" s="219"/>
      <c r="M91" s="219"/>
      <c r="N91" s="352">
        <f>N123</f>
        <v>0</v>
      </c>
      <c r="O91" s="353"/>
      <c r="P91" s="353"/>
      <c r="Q91" s="353"/>
      <c r="R91" s="218"/>
    </row>
    <row r="92" spans="2:47" s="217" customFormat="1" ht="19.899999999999999" customHeight="1">
      <c r="B92" s="221"/>
      <c r="C92" s="219"/>
      <c r="D92" s="220" t="s">
        <v>658</v>
      </c>
      <c r="E92" s="219"/>
      <c r="F92" s="219"/>
      <c r="G92" s="219"/>
      <c r="H92" s="219"/>
      <c r="I92" s="219"/>
      <c r="J92" s="219"/>
      <c r="K92" s="219"/>
      <c r="L92" s="219"/>
      <c r="M92" s="219"/>
      <c r="N92" s="352">
        <f>N125</f>
        <v>0</v>
      </c>
      <c r="O92" s="353"/>
      <c r="P92" s="353"/>
      <c r="Q92" s="353"/>
      <c r="R92" s="218"/>
    </row>
    <row r="93" spans="2:47" s="217" customFormat="1" ht="19.899999999999999" customHeight="1">
      <c r="B93" s="221"/>
      <c r="C93" s="219"/>
      <c r="D93" s="220" t="s">
        <v>101</v>
      </c>
      <c r="E93" s="219"/>
      <c r="F93" s="219"/>
      <c r="G93" s="219"/>
      <c r="H93" s="219"/>
      <c r="I93" s="219"/>
      <c r="J93" s="219"/>
      <c r="K93" s="219"/>
      <c r="L93" s="219"/>
      <c r="M93" s="219"/>
      <c r="N93" s="352">
        <f>N128</f>
        <v>0</v>
      </c>
      <c r="O93" s="353"/>
      <c r="P93" s="353"/>
      <c r="Q93" s="353"/>
      <c r="R93" s="218"/>
    </row>
    <row r="94" spans="2:47" s="217" customFormat="1" ht="19.899999999999999" customHeight="1">
      <c r="B94" s="221"/>
      <c r="C94" s="219"/>
      <c r="D94" s="220" t="s">
        <v>102</v>
      </c>
      <c r="E94" s="219"/>
      <c r="F94" s="219"/>
      <c r="G94" s="219"/>
      <c r="H94" s="219"/>
      <c r="I94" s="219"/>
      <c r="J94" s="219"/>
      <c r="K94" s="219"/>
      <c r="L94" s="219"/>
      <c r="M94" s="219"/>
      <c r="N94" s="352">
        <f>N131</f>
        <v>0</v>
      </c>
      <c r="O94" s="353"/>
      <c r="P94" s="353"/>
      <c r="Q94" s="353"/>
      <c r="R94" s="218"/>
    </row>
    <row r="95" spans="2:47" s="153" customFormat="1" ht="21.75" customHeight="1">
      <c r="B95" s="197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4"/>
    </row>
    <row r="96" spans="2:47" s="153" customFormat="1" ht="29.25" customHeight="1">
      <c r="B96" s="197"/>
      <c r="C96" s="216" t="s">
        <v>112</v>
      </c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349">
        <v>0</v>
      </c>
      <c r="O96" s="354"/>
      <c r="P96" s="354"/>
      <c r="Q96" s="354"/>
      <c r="R96" s="194"/>
      <c r="T96" s="215"/>
      <c r="U96" s="214" t="s">
        <v>33</v>
      </c>
    </row>
    <row r="97" spans="2:18" s="153" customFormat="1" ht="18" customHeight="1">
      <c r="B97" s="197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4"/>
    </row>
    <row r="98" spans="2:18" s="153" customFormat="1" ht="29.25" customHeight="1">
      <c r="B98" s="197"/>
      <c r="C98" s="213" t="s">
        <v>81</v>
      </c>
      <c r="D98" s="212"/>
      <c r="E98" s="212"/>
      <c r="F98" s="212"/>
      <c r="G98" s="212"/>
      <c r="H98" s="212"/>
      <c r="I98" s="212"/>
      <c r="J98" s="212"/>
      <c r="K98" s="212"/>
      <c r="L98" s="355">
        <f>ROUND(SUM(N88+N96),2)</f>
        <v>0</v>
      </c>
      <c r="M98" s="355"/>
      <c r="N98" s="355"/>
      <c r="O98" s="355"/>
      <c r="P98" s="355"/>
      <c r="Q98" s="355"/>
      <c r="R98" s="194"/>
    </row>
    <row r="99" spans="2:18" s="153" customFormat="1" ht="6.95" customHeight="1">
      <c r="B99" s="156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4"/>
    </row>
    <row r="103" spans="2:18" s="153" customFormat="1" ht="6.95" customHeight="1">
      <c r="B103" s="211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09"/>
    </row>
    <row r="104" spans="2:18" s="153" customFormat="1" ht="36.950000000000003" customHeight="1">
      <c r="B104" s="197"/>
      <c r="C104" s="331" t="s">
        <v>113</v>
      </c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194"/>
    </row>
    <row r="105" spans="2:18" s="153" customFormat="1" ht="6.95" customHeight="1">
      <c r="B105" s="197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4"/>
    </row>
    <row r="106" spans="2:18" s="153" customFormat="1" ht="30" customHeight="1">
      <c r="B106" s="197"/>
      <c r="C106" s="206" t="s">
        <v>15</v>
      </c>
      <c r="D106" s="195"/>
      <c r="E106" s="195"/>
      <c r="F106" s="333" t="str">
        <f>F6</f>
        <v>Rekonštrukcia nevyužívaného objektu v obci na podnikateľskú činnosť</v>
      </c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195"/>
      <c r="R106" s="194"/>
    </row>
    <row r="107" spans="2:18" s="153" customFormat="1" ht="36.950000000000003" customHeight="1">
      <c r="B107" s="197"/>
      <c r="C107" s="208" t="s">
        <v>88</v>
      </c>
      <c r="D107" s="195"/>
      <c r="E107" s="195"/>
      <c r="F107" s="345" t="str">
        <f>F7</f>
        <v>03 - Spevnené plochy</v>
      </c>
      <c r="G107" s="336"/>
      <c r="H107" s="336"/>
      <c r="I107" s="336"/>
      <c r="J107" s="336"/>
      <c r="K107" s="336"/>
      <c r="L107" s="336"/>
      <c r="M107" s="336"/>
      <c r="N107" s="336"/>
      <c r="O107" s="336"/>
      <c r="P107" s="336"/>
      <c r="Q107" s="195"/>
      <c r="R107" s="194"/>
    </row>
    <row r="108" spans="2:18" s="153" customFormat="1" ht="6.95" customHeight="1">
      <c r="B108" s="197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4"/>
    </row>
    <row r="109" spans="2:18" s="153" customFormat="1" ht="18" customHeight="1">
      <c r="B109" s="197"/>
      <c r="C109" s="206" t="s">
        <v>18</v>
      </c>
      <c r="D109" s="195"/>
      <c r="E109" s="195"/>
      <c r="F109" s="207" t="str">
        <f>F9</f>
        <v>Dolné Plachtince</v>
      </c>
      <c r="G109" s="195"/>
      <c r="H109" s="195"/>
      <c r="I109" s="195"/>
      <c r="J109" s="195"/>
      <c r="K109" s="206" t="s">
        <v>20</v>
      </c>
      <c r="L109" s="195"/>
      <c r="M109" s="337">
        <f>IF(O9="","",O9)</f>
        <v>43969</v>
      </c>
      <c r="N109" s="337"/>
      <c r="O109" s="337"/>
      <c r="P109" s="337"/>
      <c r="Q109" s="195"/>
      <c r="R109" s="194"/>
    </row>
    <row r="110" spans="2:18" s="153" customFormat="1" ht="6.95" customHeight="1">
      <c r="B110" s="197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4"/>
    </row>
    <row r="111" spans="2:18" s="153" customFormat="1">
      <c r="B111" s="197"/>
      <c r="C111" s="206" t="s">
        <v>21</v>
      </c>
      <c r="D111" s="195"/>
      <c r="E111" s="195"/>
      <c r="F111" s="207" t="str">
        <f>E12</f>
        <v xml:space="preserve"> </v>
      </c>
      <c r="G111" s="195"/>
      <c r="H111" s="195"/>
      <c r="I111" s="195"/>
      <c r="J111" s="195"/>
      <c r="K111" s="206" t="s">
        <v>25</v>
      </c>
      <c r="L111" s="195"/>
      <c r="M111" s="338" t="str">
        <f>E18</f>
        <v xml:space="preserve"> </v>
      </c>
      <c r="N111" s="338"/>
      <c r="O111" s="338"/>
      <c r="P111" s="338"/>
      <c r="Q111" s="338"/>
      <c r="R111" s="194"/>
    </row>
    <row r="112" spans="2:18" s="153" customFormat="1" ht="14.45" customHeight="1">
      <c r="B112" s="197"/>
      <c r="C112" s="206" t="s">
        <v>24</v>
      </c>
      <c r="D112" s="195"/>
      <c r="E112" s="195"/>
      <c r="F112" s="207" t="str">
        <f>IF(E15="","",E15)</f>
        <v xml:space="preserve"> </v>
      </c>
      <c r="G112" s="195"/>
      <c r="H112" s="195"/>
      <c r="I112" s="195"/>
      <c r="J112" s="195"/>
      <c r="K112" s="206" t="s">
        <v>28</v>
      </c>
      <c r="L112" s="195"/>
      <c r="M112" s="338" t="str">
        <f>E21</f>
        <v xml:space="preserve"> </v>
      </c>
      <c r="N112" s="338"/>
      <c r="O112" s="338"/>
      <c r="P112" s="338"/>
      <c r="Q112" s="338"/>
      <c r="R112" s="194"/>
    </row>
    <row r="113" spans="2:65" s="153" customFormat="1" ht="10.35" customHeight="1">
      <c r="B113" s="197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4"/>
    </row>
    <row r="114" spans="2:65" s="198" customFormat="1" ht="29.25" customHeight="1">
      <c r="B114" s="205"/>
      <c r="C114" s="204" t="s">
        <v>114</v>
      </c>
      <c r="D114" s="203" t="s">
        <v>115</v>
      </c>
      <c r="E114" s="203" t="s">
        <v>51</v>
      </c>
      <c r="F114" s="356" t="s">
        <v>116</v>
      </c>
      <c r="G114" s="356"/>
      <c r="H114" s="356"/>
      <c r="I114" s="356"/>
      <c r="J114" s="203" t="s">
        <v>117</v>
      </c>
      <c r="K114" s="203" t="s">
        <v>118</v>
      </c>
      <c r="L114" s="356" t="s">
        <v>119</v>
      </c>
      <c r="M114" s="356"/>
      <c r="N114" s="356" t="s">
        <v>93</v>
      </c>
      <c r="O114" s="356"/>
      <c r="P114" s="356"/>
      <c r="Q114" s="357"/>
      <c r="R114" s="202"/>
      <c r="T114" s="201" t="s">
        <v>120</v>
      </c>
      <c r="U114" s="200" t="s">
        <v>33</v>
      </c>
      <c r="V114" s="200" t="s">
        <v>121</v>
      </c>
      <c r="W114" s="200" t="s">
        <v>122</v>
      </c>
      <c r="X114" s="200" t="s">
        <v>123</v>
      </c>
      <c r="Y114" s="200" t="s">
        <v>124</v>
      </c>
      <c r="Z114" s="200" t="s">
        <v>125</v>
      </c>
      <c r="AA114" s="199" t="s">
        <v>126</v>
      </c>
    </row>
    <row r="115" spans="2:65" s="153" customFormat="1" ht="29.25" customHeight="1">
      <c r="B115" s="197"/>
      <c r="C115" s="196" t="s">
        <v>89</v>
      </c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358">
        <f>BK115</f>
        <v>0</v>
      </c>
      <c r="O115" s="359"/>
      <c r="P115" s="359"/>
      <c r="Q115" s="359"/>
      <c r="R115" s="194"/>
      <c r="T115" s="193"/>
      <c r="U115" s="191"/>
      <c r="V115" s="191"/>
      <c r="W115" s="192">
        <f>W116</f>
        <v>375.54449999999997</v>
      </c>
      <c r="X115" s="191"/>
      <c r="Y115" s="192">
        <f>Y116</f>
        <v>228.92400499999999</v>
      </c>
      <c r="Z115" s="191"/>
      <c r="AA115" s="190">
        <f>AA116</f>
        <v>0</v>
      </c>
      <c r="AT115" s="157" t="s">
        <v>68</v>
      </c>
      <c r="AU115" s="157" t="s">
        <v>95</v>
      </c>
      <c r="BK115" s="189">
        <f>BK116</f>
        <v>0</v>
      </c>
    </row>
    <row r="116" spans="2:65" s="173" customFormat="1" ht="37.35" customHeight="1">
      <c r="B116" s="183"/>
      <c r="C116" s="178"/>
      <c r="D116" s="188" t="s">
        <v>620</v>
      </c>
      <c r="E116" s="188"/>
      <c r="F116" s="188"/>
      <c r="G116" s="188"/>
      <c r="H116" s="188"/>
      <c r="I116" s="188"/>
      <c r="J116" s="188"/>
      <c r="K116" s="188"/>
      <c r="L116" s="188"/>
      <c r="M116" s="188"/>
      <c r="N116" s="360">
        <f>BK116</f>
        <v>0</v>
      </c>
      <c r="O116" s="361"/>
      <c r="P116" s="361"/>
      <c r="Q116" s="361"/>
      <c r="R116" s="181"/>
      <c r="T116" s="180"/>
      <c r="U116" s="178"/>
      <c r="V116" s="178"/>
      <c r="W116" s="179">
        <f>W117+W123+W125+W128+W131</f>
        <v>375.54449999999997</v>
      </c>
      <c r="X116" s="178"/>
      <c r="Y116" s="179">
        <f>Y117+Y123+Y125+Y128+Y131</f>
        <v>228.92400499999999</v>
      </c>
      <c r="Z116" s="178"/>
      <c r="AA116" s="177">
        <f>AA117+AA123+AA125+AA128+AA131</f>
        <v>0</v>
      </c>
      <c r="AR116" s="175" t="s">
        <v>76</v>
      </c>
      <c r="AT116" s="176" t="s">
        <v>68</v>
      </c>
      <c r="AU116" s="176" t="s">
        <v>69</v>
      </c>
      <c r="AY116" s="175" t="s">
        <v>128</v>
      </c>
      <c r="BK116" s="174">
        <f>BK117+BK123+BK125+BK128+BK131</f>
        <v>0</v>
      </c>
    </row>
    <row r="117" spans="2:65" s="173" customFormat="1" ht="19.899999999999999" customHeight="1">
      <c r="B117" s="183"/>
      <c r="C117" s="178"/>
      <c r="D117" s="182" t="s">
        <v>98</v>
      </c>
      <c r="E117" s="182"/>
      <c r="F117" s="182"/>
      <c r="G117" s="182"/>
      <c r="H117" s="182"/>
      <c r="I117" s="182"/>
      <c r="J117" s="182"/>
      <c r="K117" s="182"/>
      <c r="L117" s="182"/>
      <c r="M117" s="182"/>
      <c r="N117" s="362">
        <f>BK117</f>
        <v>0</v>
      </c>
      <c r="O117" s="363"/>
      <c r="P117" s="363"/>
      <c r="Q117" s="363"/>
      <c r="R117" s="181"/>
      <c r="T117" s="180"/>
      <c r="U117" s="178"/>
      <c r="V117" s="178"/>
      <c r="W117" s="179">
        <f>SUM(W118:W122)</f>
        <v>30.452489999999997</v>
      </c>
      <c r="X117" s="178"/>
      <c r="Y117" s="179">
        <f>SUM(Y118:Y122)</f>
        <v>1.3869</v>
      </c>
      <c r="Z117" s="178"/>
      <c r="AA117" s="177">
        <f>SUM(AA118:AA122)</f>
        <v>0</v>
      </c>
      <c r="AR117" s="175" t="s">
        <v>76</v>
      </c>
      <c r="AT117" s="176" t="s">
        <v>68</v>
      </c>
      <c r="AU117" s="176" t="s">
        <v>76</v>
      </c>
      <c r="AY117" s="175" t="s">
        <v>128</v>
      </c>
      <c r="BK117" s="174">
        <f>SUM(BK118:BK122)</f>
        <v>0</v>
      </c>
    </row>
    <row r="118" spans="2:65" s="153" customFormat="1" ht="25.5" customHeight="1">
      <c r="B118" s="169"/>
      <c r="C118" s="168" t="s">
        <v>159</v>
      </c>
      <c r="D118" s="168" t="s">
        <v>129</v>
      </c>
      <c r="E118" s="167" t="s">
        <v>670</v>
      </c>
      <c r="F118" s="364" t="s">
        <v>669</v>
      </c>
      <c r="G118" s="364"/>
      <c r="H118" s="364"/>
      <c r="I118" s="364"/>
      <c r="J118" s="166" t="s">
        <v>140</v>
      </c>
      <c r="K118" s="165">
        <v>30</v>
      </c>
      <c r="L118" s="365"/>
      <c r="M118" s="365"/>
      <c r="N118" s="365">
        <f>ROUND(L118*K118,3)</f>
        <v>0</v>
      </c>
      <c r="O118" s="365"/>
      <c r="P118" s="365"/>
      <c r="Q118" s="365"/>
      <c r="R118" s="164"/>
      <c r="T118" s="163" t="s">
        <v>5</v>
      </c>
      <c r="U118" s="172" t="s">
        <v>36</v>
      </c>
      <c r="V118" s="171">
        <v>0.47699999999999998</v>
      </c>
      <c r="W118" s="171">
        <f>V118*K118</f>
        <v>14.309999999999999</v>
      </c>
      <c r="X118" s="171">
        <v>4.623E-2</v>
      </c>
      <c r="Y118" s="171">
        <f>X118*K118</f>
        <v>1.3869</v>
      </c>
      <c r="Z118" s="171">
        <v>0</v>
      </c>
      <c r="AA118" s="170">
        <f>Z118*K118</f>
        <v>0</v>
      </c>
      <c r="AR118" s="157" t="s">
        <v>136</v>
      </c>
      <c r="AT118" s="157" t="s">
        <v>129</v>
      </c>
      <c r="AU118" s="157" t="s">
        <v>127</v>
      </c>
      <c r="AY118" s="157" t="s">
        <v>128</v>
      </c>
      <c r="BE118" s="159">
        <f>IF(U118="základná",N118,0)</f>
        <v>0</v>
      </c>
      <c r="BF118" s="159">
        <f>IF(U118="znížená",N118,0)</f>
        <v>0</v>
      </c>
      <c r="BG118" s="159">
        <f>IF(U118="zákl. prenesená",N118,0)</f>
        <v>0</v>
      </c>
      <c r="BH118" s="159">
        <f>IF(U118="zníž. prenesená",N118,0)</f>
        <v>0</v>
      </c>
      <c r="BI118" s="159">
        <f>IF(U118="nulová",N118,0)</f>
        <v>0</v>
      </c>
      <c r="BJ118" s="157" t="s">
        <v>127</v>
      </c>
      <c r="BK118" s="158">
        <f>ROUND(L118*K118,3)</f>
        <v>0</v>
      </c>
      <c r="BL118" s="157" t="s">
        <v>136</v>
      </c>
      <c r="BM118" s="157" t="s">
        <v>668</v>
      </c>
    </row>
    <row r="119" spans="2:65" s="153" customFormat="1" ht="38.25" customHeight="1">
      <c r="B119" s="169"/>
      <c r="C119" s="168" t="s">
        <v>136</v>
      </c>
      <c r="D119" s="168" t="s">
        <v>129</v>
      </c>
      <c r="E119" s="167" t="s">
        <v>666</v>
      </c>
      <c r="F119" s="364" t="s">
        <v>665</v>
      </c>
      <c r="G119" s="364"/>
      <c r="H119" s="364"/>
      <c r="I119" s="364"/>
      <c r="J119" s="166" t="s">
        <v>186</v>
      </c>
      <c r="K119" s="165">
        <v>46.86</v>
      </c>
      <c r="L119" s="365"/>
      <c r="M119" s="365"/>
      <c r="N119" s="365">
        <f>ROUND(L119*K119,3)</f>
        <v>0</v>
      </c>
      <c r="O119" s="365"/>
      <c r="P119" s="365"/>
      <c r="Q119" s="365"/>
      <c r="R119" s="164"/>
      <c r="T119" s="163" t="s">
        <v>5</v>
      </c>
      <c r="U119" s="172" t="s">
        <v>36</v>
      </c>
      <c r="V119" s="171">
        <v>3.1E-2</v>
      </c>
      <c r="W119" s="171">
        <f>V119*K119</f>
        <v>1.4526600000000001</v>
      </c>
      <c r="X119" s="171">
        <v>0</v>
      </c>
      <c r="Y119" s="171">
        <f>X119*K119</f>
        <v>0</v>
      </c>
      <c r="Z119" s="171">
        <v>0</v>
      </c>
      <c r="AA119" s="170">
        <f>Z119*K119</f>
        <v>0</v>
      </c>
      <c r="AR119" s="157" t="s">
        <v>136</v>
      </c>
      <c r="AT119" s="157" t="s">
        <v>129</v>
      </c>
      <c r="AU119" s="157" t="s">
        <v>127</v>
      </c>
      <c r="AY119" s="157" t="s">
        <v>128</v>
      </c>
      <c r="BE119" s="159">
        <f>IF(U119="základná",N119,0)</f>
        <v>0</v>
      </c>
      <c r="BF119" s="159">
        <f>IF(U119="znížená",N119,0)</f>
        <v>0</v>
      </c>
      <c r="BG119" s="159">
        <f>IF(U119="zákl. prenesená",N119,0)</f>
        <v>0</v>
      </c>
      <c r="BH119" s="159">
        <f>IF(U119="zníž. prenesená",N119,0)</f>
        <v>0</v>
      </c>
      <c r="BI119" s="159">
        <f>IF(U119="nulová",N119,0)</f>
        <v>0</v>
      </c>
      <c r="BJ119" s="157" t="s">
        <v>127</v>
      </c>
      <c r="BK119" s="158">
        <f>ROUND(L119*K119,3)</f>
        <v>0</v>
      </c>
      <c r="BL119" s="157" t="s">
        <v>136</v>
      </c>
      <c r="BM119" s="157" t="s">
        <v>667</v>
      </c>
    </row>
    <row r="120" spans="2:65" s="153" customFormat="1" ht="38.25" customHeight="1">
      <c r="B120" s="169"/>
      <c r="C120" s="168" t="s">
        <v>152</v>
      </c>
      <c r="D120" s="168" t="s">
        <v>129</v>
      </c>
      <c r="E120" s="167" t="s">
        <v>666</v>
      </c>
      <c r="F120" s="364" t="s">
        <v>665</v>
      </c>
      <c r="G120" s="364"/>
      <c r="H120" s="364"/>
      <c r="I120" s="364"/>
      <c r="J120" s="166" t="s">
        <v>186</v>
      </c>
      <c r="K120" s="165">
        <v>12.27</v>
      </c>
      <c r="L120" s="365"/>
      <c r="M120" s="365"/>
      <c r="N120" s="365">
        <f>ROUND(L120*K120,3)</f>
        <v>0</v>
      </c>
      <c r="O120" s="365"/>
      <c r="P120" s="365"/>
      <c r="Q120" s="365"/>
      <c r="R120" s="164"/>
      <c r="T120" s="163" t="s">
        <v>5</v>
      </c>
      <c r="U120" s="172" t="s">
        <v>36</v>
      </c>
      <c r="V120" s="171">
        <v>3.1E-2</v>
      </c>
      <c r="W120" s="171">
        <f>V120*K120</f>
        <v>0.38036999999999999</v>
      </c>
      <c r="X120" s="171">
        <v>0</v>
      </c>
      <c r="Y120" s="171">
        <f>X120*K120</f>
        <v>0</v>
      </c>
      <c r="Z120" s="171">
        <v>0</v>
      </c>
      <c r="AA120" s="170">
        <f>Z120*K120</f>
        <v>0</v>
      </c>
      <c r="AR120" s="157" t="s">
        <v>136</v>
      </c>
      <c r="AT120" s="157" t="s">
        <v>129</v>
      </c>
      <c r="AU120" s="157" t="s">
        <v>127</v>
      </c>
      <c r="AY120" s="157" t="s">
        <v>128</v>
      </c>
      <c r="BE120" s="159">
        <f>IF(U120="základná",N120,0)</f>
        <v>0</v>
      </c>
      <c r="BF120" s="159">
        <f>IF(U120="znížená",N120,0)</f>
        <v>0</v>
      </c>
      <c r="BG120" s="159">
        <f>IF(U120="zákl. prenesená",N120,0)</f>
        <v>0</v>
      </c>
      <c r="BH120" s="159">
        <f>IF(U120="zníž. prenesená",N120,0)</f>
        <v>0</v>
      </c>
      <c r="BI120" s="159">
        <f>IF(U120="nulová",N120,0)</f>
        <v>0</v>
      </c>
      <c r="BJ120" s="157" t="s">
        <v>127</v>
      </c>
      <c r="BK120" s="158">
        <f>ROUND(L120*K120,3)</f>
        <v>0</v>
      </c>
      <c r="BL120" s="157" t="s">
        <v>136</v>
      </c>
      <c r="BM120" s="157" t="s">
        <v>664</v>
      </c>
    </row>
    <row r="121" spans="2:65" s="153" customFormat="1" ht="38.25" customHeight="1">
      <c r="B121" s="169"/>
      <c r="C121" s="168" t="s">
        <v>137</v>
      </c>
      <c r="D121" s="168" t="s">
        <v>129</v>
      </c>
      <c r="E121" s="167" t="s">
        <v>203</v>
      </c>
      <c r="F121" s="364" t="s">
        <v>204</v>
      </c>
      <c r="G121" s="364"/>
      <c r="H121" s="364"/>
      <c r="I121" s="364"/>
      <c r="J121" s="166" t="s">
        <v>186</v>
      </c>
      <c r="K121" s="165">
        <v>46.86</v>
      </c>
      <c r="L121" s="365"/>
      <c r="M121" s="365"/>
      <c r="N121" s="365">
        <f>ROUND(L121*K121,3)</f>
        <v>0</v>
      </c>
      <c r="O121" s="365"/>
      <c r="P121" s="365"/>
      <c r="Q121" s="365"/>
      <c r="R121" s="164"/>
      <c r="T121" s="163" t="s">
        <v>5</v>
      </c>
      <c r="U121" s="172" t="s">
        <v>36</v>
      </c>
      <c r="V121" s="171">
        <v>0.24199999999999999</v>
      </c>
      <c r="W121" s="171">
        <f>V121*K121</f>
        <v>11.340119999999999</v>
      </c>
      <c r="X121" s="171">
        <v>0</v>
      </c>
      <c r="Y121" s="171">
        <f>X121*K121</f>
        <v>0</v>
      </c>
      <c r="Z121" s="171">
        <v>0</v>
      </c>
      <c r="AA121" s="170">
        <f>Z121*K121</f>
        <v>0</v>
      </c>
      <c r="AR121" s="157" t="s">
        <v>136</v>
      </c>
      <c r="AT121" s="157" t="s">
        <v>129</v>
      </c>
      <c r="AU121" s="157" t="s">
        <v>127</v>
      </c>
      <c r="AY121" s="157" t="s">
        <v>128</v>
      </c>
      <c r="BE121" s="159">
        <f>IF(U121="základná",N121,0)</f>
        <v>0</v>
      </c>
      <c r="BF121" s="159">
        <f>IF(U121="znížená",N121,0)</f>
        <v>0</v>
      </c>
      <c r="BG121" s="159">
        <f>IF(U121="zákl. prenesená",N121,0)</f>
        <v>0</v>
      </c>
      <c r="BH121" s="159">
        <f>IF(U121="zníž. prenesená",N121,0)</f>
        <v>0</v>
      </c>
      <c r="BI121" s="159">
        <f>IF(U121="nulová",N121,0)</f>
        <v>0</v>
      </c>
      <c r="BJ121" s="157" t="s">
        <v>127</v>
      </c>
      <c r="BK121" s="158">
        <f>ROUND(L121*K121,3)</f>
        <v>0</v>
      </c>
      <c r="BL121" s="157" t="s">
        <v>136</v>
      </c>
      <c r="BM121" s="157" t="s">
        <v>663</v>
      </c>
    </row>
    <row r="122" spans="2:65" s="153" customFormat="1" ht="38.25" customHeight="1">
      <c r="B122" s="169"/>
      <c r="C122" s="168" t="s">
        <v>144</v>
      </c>
      <c r="D122" s="168" t="s">
        <v>129</v>
      </c>
      <c r="E122" s="167" t="s">
        <v>203</v>
      </c>
      <c r="F122" s="364" t="s">
        <v>204</v>
      </c>
      <c r="G122" s="364"/>
      <c r="H122" s="364"/>
      <c r="I122" s="364"/>
      <c r="J122" s="166" t="s">
        <v>186</v>
      </c>
      <c r="K122" s="165">
        <v>12.27</v>
      </c>
      <c r="L122" s="365"/>
      <c r="M122" s="365"/>
      <c r="N122" s="365">
        <f>ROUND(L122*K122,3)</f>
        <v>0</v>
      </c>
      <c r="O122" s="365"/>
      <c r="P122" s="365"/>
      <c r="Q122" s="365"/>
      <c r="R122" s="164"/>
      <c r="T122" s="163" t="s">
        <v>5</v>
      </c>
      <c r="U122" s="172" t="s">
        <v>36</v>
      </c>
      <c r="V122" s="171">
        <v>0.24199999999999999</v>
      </c>
      <c r="W122" s="171">
        <f>V122*K122</f>
        <v>2.9693399999999999</v>
      </c>
      <c r="X122" s="171">
        <v>0</v>
      </c>
      <c r="Y122" s="171">
        <f>X122*K122</f>
        <v>0</v>
      </c>
      <c r="Z122" s="171">
        <v>0</v>
      </c>
      <c r="AA122" s="170">
        <f>Z122*K122</f>
        <v>0</v>
      </c>
      <c r="AR122" s="157" t="s">
        <v>136</v>
      </c>
      <c r="AT122" s="157" t="s">
        <v>129</v>
      </c>
      <c r="AU122" s="157" t="s">
        <v>127</v>
      </c>
      <c r="AY122" s="157" t="s">
        <v>128</v>
      </c>
      <c r="BE122" s="159">
        <f>IF(U122="základná",N122,0)</f>
        <v>0</v>
      </c>
      <c r="BF122" s="159">
        <f>IF(U122="znížená",N122,0)</f>
        <v>0</v>
      </c>
      <c r="BG122" s="159">
        <f>IF(U122="zákl. prenesená",N122,0)</f>
        <v>0</v>
      </c>
      <c r="BH122" s="159">
        <f>IF(U122="zníž. prenesená",N122,0)</f>
        <v>0</v>
      </c>
      <c r="BI122" s="159">
        <f>IF(U122="nulová",N122,0)</f>
        <v>0</v>
      </c>
      <c r="BJ122" s="157" t="s">
        <v>127</v>
      </c>
      <c r="BK122" s="158">
        <f>ROUND(L122*K122,3)</f>
        <v>0</v>
      </c>
      <c r="BL122" s="157" t="s">
        <v>136</v>
      </c>
      <c r="BM122" s="157" t="s">
        <v>662</v>
      </c>
    </row>
    <row r="123" spans="2:65" s="173" customFormat="1" ht="29.85" customHeight="1">
      <c r="B123" s="183"/>
      <c r="C123" s="178"/>
      <c r="D123" s="182" t="s">
        <v>612</v>
      </c>
      <c r="E123" s="182"/>
      <c r="F123" s="182"/>
      <c r="G123" s="182"/>
      <c r="H123" s="182"/>
      <c r="I123" s="182"/>
      <c r="J123" s="182"/>
      <c r="K123" s="182"/>
      <c r="L123" s="182"/>
      <c r="M123" s="182"/>
      <c r="N123" s="370">
        <f>BK123</f>
        <v>0</v>
      </c>
      <c r="O123" s="371"/>
      <c r="P123" s="371"/>
      <c r="Q123" s="371"/>
      <c r="R123" s="181"/>
      <c r="T123" s="180"/>
      <c r="U123" s="178"/>
      <c r="V123" s="178"/>
      <c r="W123" s="179">
        <f>W124</f>
        <v>29.5928</v>
      </c>
      <c r="X123" s="178"/>
      <c r="Y123" s="179">
        <f>Y124</f>
        <v>58.674399999999991</v>
      </c>
      <c r="Z123" s="178"/>
      <c r="AA123" s="177">
        <f>AA124</f>
        <v>0</v>
      </c>
      <c r="AR123" s="175" t="s">
        <v>76</v>
      </c>
      <c r="AT123" s="176" t="s">
        <v>68</v>
      </c>
      <c r="AU123" s="176" t="s">
        <v>76</v>
      </c>
      <c r="AY123" s="175" t="s">
        <v>128</v>
      </c>
      <c r="BK123" s="174">
        <f>BK124</f>
        <v>0</v>
      </c>
    </row>
    <row r="124" spans="2:65" s="153" customFormat="1" ht="38.25" customHeight="1">
      <c r="B124" s="169"/>
      <c r="C124" s="168" t="s">
        <v>127</v>
      </c>
      <c r="D124" s="168" t="s">
        <v>129</v>
      </c>
      <c r="E124" s="167" t="s">
        <v>661</v>
      </c>
      <c r="F124" s="364" t="s">
        <v>660</v>
      </c>
      <c r="G124" s="364"/>
      <c r="H124" s="364"/>
      <c r="I124" s="364"/>
      <c r="J124" s="166" t="s">
        <v>186</v>
      </c>
      <c r="K124" s="165">
        <v>28.4</v>
      </c>
      <c r="L124" s="365"/>
      <c r="M124" s="365"/>
      <c r="N124" s="365">
        <f>ROUND(L124*K124,3)</f>
        <v>0</v>
      </c>
      <c r="O124" s="365"/>
      <c r="P124" s="365"/>
      <c r="Q124" s="365"/>
      <c r="R124" s="164"/>
      <c r="T124" s="163" t="s">
        <v>5</v>
      </c>
      <c r="U124" s="172" t="s">
        <v>36</v>
      </c>
      <c r="V124" s="171">
        <v>1.042</v>
      </c>
      <c r="W124" s="171">
        <f>V124*K124</f>
        <v>29.5928</v>
      </c>
      <c r="X124" s="171">
        <v>2.0659999999999998</v>
      </c>
      <c r="Y124" s="171">
        <f>X124*K124</f>
        <v>58.674399999999991</v>
      </c>
      <c r="Z124" s="171">
        <v>0</v>
      </c>
      <c r="AA124" s="170">
        <f>Z124*K124</f>
        <v>0</v>
      </c>
      <c r="AR124" s="157" t="s">
        <v>136</v>
      </c>
      <c r="AT124" s="157" t="s">
        <v>129</v>
      </c>
      <c r="AU124" s="157" t="s">
        <v>127</v>
      </c>
      <c r="AY124" s="157" t="s">
        <v>128</v>
      </c>
      <c r="BE124" s="159">
        <f>IF(U124="základná",N124,0)</f>
        <v>0</v>
      </c>
      <c r="BF124" s="159">
        <f>IF(U124="znížená",N124,0)</f>
        <v>0</v>
      </c>
      <c r="BG124" s="159">
        <f>IF(U124="zákl. prenesená",N124,0)</f>
        <v>0</v>
      </c>
      <c r="BH124" s="159">
        <f>IF(U124="zníž. prenesená",N124,0)</f>
        <v>0</v>
      </c>
      <c r="BI124" s="159">
        <f>IF(U124="nulová",N124,0)</f>
        <v>0</v>
      </c>
      <c r="BJ124" s="157" t="s">
        <v>127</v>
      </c>
      <c r="BK124" s="158">
        <f>ROUND(L124*K124,3)</f>
        <v>0</v>
      </c>
      <c r="BL124" s="157" t="s">
        <v>136</v>
      </c>
      <c r="BM124" s="157" t="s">
        <v>659</v>
      </c>
    </row>
    <row r="125" spans="2:65" s="173" customFormat="1" ht="29.85" customHeight="1">
      <c r="B125" s="183"/>
      <c r="C125" s="178"/>
      <c r="D125" s="182" t="s">
        <v>658</v>
      </c>
      <c r="E125" s="182"/>
      <c r="F125" s="182"/>
      <c r="G125" s="182"/>
      <c r="H125" s="182"/>
      <c r="I125" s="182"/>
      <c r="J125" s="182"/>
      <c r="K125" s="182"/>
      <c r="L125" s="182"/>
      <c r="M125" s="182"/>
      <c r="N125" s="370">
        <f>BK125</f>
        <v>0</v>
      </c>
      <c r="O125" s="371"/>
      <c r="P125" s="371"/>
      <c r="Q125" s="371"/>
      <c r="R125" s="181"/>
      <c r="T125" s="180"/>
      <c r="U125" s="178"/>
      <c r="V125" s="178"/>
      <c r="W125" s="179">
        <f>SUM(W126:W127)</f>
        <v>287.09187500000002</v>
      </c>
      <c r="X125" s="178"/>
      <c r="Y125" s="179">
        <f>SUM(Y126:Y127)</f>
        <v>24.500000000000004</v>
      </c>
      <c r="Z125" s="178"/>
      <c r="AA125" s="177">
        <f>SUM(AA126:AA127)</f>
        <v>0</v>
      </c>
      <c r="AR125" s="175" t="s">
        <v>76</v>
      </c>
      <c r="AT125" s="176" t="s">
        <v>68</v>
      </c>
      <c r="AU125" s="176" t="s">
        <v>76</v>
      </c>
      <c r="AY125" s="175" t="s">
        <v>128</v>
      </c>
      <c r="BK125" s="174">
        <f>SUM(BK126:BK127)</f>
        <v>0</v>
      </c>
    </row>
    <row r="126" spans="2:65" s="153" customFormat="1" ht="38.25" customHeight="1">
      <c r="B126" s="169"/>
      <c r="C126" s="168" t="s">
        <v>76</v>
      </c>
      <c r="D126" s="168" t="s">
        <v>129</v>
      </c>
      <c r="E126" s="167" t="s">
        <v>656</v>
      </c>
      <c r="F126" s="364" t="s">
        <v>655</v>
      </c>
      <c r="G126" s="364"/>
      <c r="H126" s="364"/>
      <c r="I126" s="364"/>
      <c r="J126" s="166" t="s">
        <v>132</v>
      </c>
      <c r="K126" s="165">
        <v>141.80000000000001</v>
      </c>
      <c r="L126" s="365"/>
      <c r="M126" s="365"/>
      <c r="N126" s="365">
        <f>ROUND(L126*K126,3)</f>
        <v>0</v>
      </c>
      <c r="O126" s="365"/>
      <c r="P126" s="365"/>
      <c r="Q126" s="365"/>
      <c r="R126" s="164"/>
      <c r="T126" s="163" t="s">
        <v>5</v>
      </c>
      <c r="U126" s="172" t="s">
        <v>36</v>
      </c>
      <c r="V126" s="171">
        <v>1.3124199999999999</v>
      </c>
      <c r="W126" s="171">
        <f>V126*K126</f>
        <v>186.101156</v>
      </c>
      <c r="X126" s="171">
        <v>0.112</v>
      </c>
      <c r="Y126" s="171">
        <f>X126*K126</f>
        <v>15.881600000000002</v>
      </c>
      <c r="Z126" s="171">
        <v>0</v>
      </c>
      <c r="AA126" s="170">
        <f>Z126*K126</f>
        <v>0</v>
      </c>
      <c r="AR126" s="157" t="s">
        <v>136</v>
      </c>
      <c r="AT126" s="157" t="s">
        <v>129</v>
      </c>
      <c r="AU126" s="157" t="s">
        <v>127</v>
      </c>
      <c r="AY126" s="157" t="s">
        <v>128</v>
      </c>
      <c r="BE126" s="159">
        <f>IF(U126="základná",N126,0)</f>
        <v>0</v>
      </c>
      <c r="BF126" s="159">
        <f>IF(U126="znížená",N126,0)</f>
        <v>0</v>
      </c>
      <c r="BG126" s="159">
        <f>IF(U126="zákl. prenesená",N126,0)</f>
        <v>0</v>
      </c>
      <c r="BH126" s="159">
        <f>IF(U126="zníž. prenesená",N126,0)</f>
        <v>0</v>
      </c>
      <c r="BI126" s="159">
        <f>IF(U126="nulová",N126,0)</f>
        <v>0</v>
      </c>
      <c r="BJ126" s="157" t="s">
        <v>127</v>
      </c>
      <c r="BK126" s="158">
        <f>ROUND(L126*K126,3)</f>
        <v>0</v>
      </c>
      <c r="BL126" s="157" t="s">
        <v>136</v>
      </c>
      <c r="BM126" s="157" t="s">
        <v>657</v>
      </c>
    </row>
    <row r="127" spans="2:65" s="153" customFormat="1" ht="38.25" customHeight="1">
      <c r="B127" s="169"/>
      <c r="C127" s="168" t="s">
        <v>141</v>
      </c>
      <c r="D127" s="168" t="s">
        <v>129</v>
      </c>
      <c r="E127" s="167" t="s">
        <v>656</v>
      </c>
      <c r="F127" s="364" t="s">
        <v>655</v>
      </c>
      <c r="G127" s="364"/>
      <c r="H127" s="364"/>
      <c r="I127" s="364"/>
      <c r="J127" s="166" t="s">
        <v>132</v>
      </c>
      <c r="K127" s="165">
        <v>76.95</v>
      </c>
      <c r="L127" s="365"/>
      <c r="M127" s="365"/>
      <c r="N127" s="365">
        <f>ROUND(L127*K127,3)</f>
        <v>0</v>
      </c>
      <c r="O127" s="365"/>
      <c r="P127" s="365"/>
      <c r="Q127" s="365"/>
      <c r="R127" s="164"/>
      <c r="T127" s="163" t="s">
        <v>5</v>
      </c>
      <c r="U127" s="172" t="s">
        <v>36</v>
      </c>
      <c r="V127" s="171">
        <v>1.3124199999999999</v>
      </c>
      <c r="W127" s="171">
        <f>V127*K127</f>
        <v>100.990719</v>
      </c>
      <c r="X127" s="171">
        <v>0.112</v>
      </c>
      <c r="Y127" s="171">
        <f>X127*K127</f>
        <v>8.6184000000000012</v>
      </c>
      <c r="Z127" s="171">
        <v>0</v>
      </c>
      <c r="AA127" s="170">
        <f>Z127*K127</f>
        <v>0</v>
      </c>
      <c r="AR127" s="157" t="s">
        <v>136</v>
      </c>
      <c r="AT127" s="157" t="s">
        <v>129</v>
      </c>
      <c r="AU127" s="157" t="s">
        <v>127</v>
      </c>
      <c r="AY127" s="157" t="s">
        <v>128</v>
      </c>
      <c r="BE127" s="159">
        <f>IF(U127="základná",N127,0)</f>
        <v>0</v>
      </c>
      <c r="BF127" s="159">
        <f>IF(U127="znížená",N127,0)</f>
        <v>0</v>
      </c>
      <c r="BG127" s="159">
        <f>IF(U127="zákl. prenesená",N127,0)</f>
        <v>0</v>
      </c>
      <c r="BH127" s="159">
        <f>IF(U127="zníž. prenesená",N127,0)</f>
        <v>0</v>
      </c>
      <c r="BI127" s="159">
        <f>IF(U127="nulová",N127,0)</f>
        <v>0</v>
      </c>
      <c r="BJ127" s="157" t="s">
        <v>127</v>
      </c>
      <c r="BK127" s="158">
        <f>ROUND(L127*K127,3)</f>
        <v>0</v>
      </c>
      <c r="BL127" s="157" t="s">
        <v>136</v>
      </c>
      <c r="BM127" s="157" t="s">
        <v>654</v>
      </c>
    </row>
    <row r="128" spans="2:65" s="173" customFormat="1" ht="29.85" customHeight="1">
      <c r="B128" s="183"/>
      <c r="C128" s="178"/>
      <c r="D128" s="182" t="s">
        <v>101</v>
      </c>
      <c r="E128" s="182"/>
      <c r="F128" s="182"/>
      <c r="G128" s="182"/>
      <c r="H128" s="182"/>
      <c r="I128" s="182"/>
      <c r="J128" s="182"/>
      <c r="K128" s="182"/>
      <c r="L128" s="182"/>
      <c r="M128" s="182"/>
      <c r="N128" s="370">
        <f>BK128</f>
        <v>0</v>
      </c>
      <c r="O128" s="371"/>
      <c r="P128" s="371"/>
      <c r="Q128" s="371"/>
      <c r="R128" s="181"/>
      <c r="T128" s="180"/>
      <c r="U128" s="178"/>
      <c r="V128" s="178"/>
      <c r="W128" s="179">
        <f>SUM(W129:W130)</f>
        <v>14.058</v>
      </c>
      <c r="X128" s="178"/>
      <c r="Y128" s="179">
        <f>SUM(Y129:Y130)</f>
        <v>10.514745</v>
      </c>
      <c r="Z128" s="178"/>
      <c r="AA128" s="177">
        <f>SUM(AA129:AA130)</f>
        <v>0</v>
      </c>
      <c r="AR128" s="175" t="s">
        <v>76</v>
      </c>
      <c r="AT128" s="176" t="s">
        <v>68</v>
      </c>
      <c r="AU128" s="176" t="s">
        <v>76</v>
      </c>
      <c r="AY128" s="175" t="s">
        <v>128</v>
      </c>
      <c r="BK128" s="174">
        <f>SUM(BK129:BK130)</f>
        <v>0</v>
      </c>
    </row>
    <row r="129" spans="2:65" s="153" customFormat="1" ht="38.25" customHeight="1">
      <c r="B129" s="169"/>
      <c r="C129" s="168" t="s">
        <v>145</v>
      </c>
      <c r="D129" s="168" t="s">
        <v>129</v>
      </c>
      <c r="E129" s="167" t="s">
        <v>652</v>
      </c>
      <c r="F129" s="364" t="s">
        <v>651</v>
      </c>
      <c r="G129" s="364"/>
      <c r="H129" s="364"/>
      <c r="I129" s="364"/>
      <c r="J129" s="166" t="s">
        <v>140</v>
      </c>
      <c r="K129" s="165">
        <v>76.5</v>
      </c>
      <c r="L129" s="365"/>
      <c r="M129" s="365"/>
      <c r="N129" s="365">
        <f>ROUND(L129*K129,3)</f>
        <v>0</v>
      </c>
      <c r="O129" s="365"/>
      <c r="P129" s="365"/>
      <c r="Q129" s="365"/>
      <c r="R129" s="164"/>
      <c r="T129" s="163" t="s">
        <v>5</v>
      </c>
      <c r="U129" s="172" t="s">
        <v>36</v>
      </c>
      <c r="V129" s="171">
        <v>0.13200000000000001</v>
      </c>
      <c r="W129" s="171">
        <f>V129*K129</f>
        <v>10.098000000000001</v>
      </c>
      <c r="X129" s="171">
        <v>9.8729999999999998E-2</v>
      </c>
      <c r="Y129" s="171">
        <f>X129*K129</f>
        <v>7.5528449999999996</v>
      </c>
      <c r="Z129" s="171">
        <v>0</v>
      </c>
      <c r="AA129" s="170">
        <f>Z129*K129</f>
        <v>0</v>
      </c>
      <c r="AR129" s="157" t="s">
        <v>136</v>
      </c>
      <c r="AT129" s="157" t="s">
        <v>129</v>
      </c>
      <c r="AU129" s="157" t="s">
        <v>127</v>
      </c>
      <c r="AY129" s="157" t="s">
        <v>128</v>
      </c>
      <c r="BE129" s="159">
        <f>IF(U129="základná",N129,0)</f>
        <v>0</v>
      </c>
      <c r="BF129" s="159">
        <f>IF(U129="znížená",N129,0)</f>
        <v>0</v>
      </c>
      <c r="BG129" s="159">
        <f>IF(U129="zákl. prenesená",N129,0)</f>
        <v>0</v>
      </c>
      <c r="BH129" s="159">
        <f>IF(U129="zníž. prenesená",N129,0)</f>
        <v>0</v>
      </c>
      <c r="BI129" s="159">
        <f>IF(U129="nulová",N129,0)</f>
        <v>0</v>
      </c>
      <c r="BJ129" s="157" t="s">
        <v>127</v>
      </c>
      <c r="BK129" s="158">
        <f>ROUND(L129*K129,3)</f>
        <v>0</v>
      </c>
      <c r="BL129" s="157" t="s">
        <v>136</v>
      </c>
      <c r="BM129" s="157" t="s">
        <v>653</v>
      </c>
    </row>
    <row r="130" spans="2:65" s="153" customFormat="1" ht="38.25" customHeight="1">
      <c r="B130" s="169"/>
      <c r="C130" s="168" t="s">
        <v>148</v>
      </c>
      <c r="D130" s="168" t="s">
        <v>129</v>
      </c>
      <c r="E130" s="167" t="s">
        <v>652</v>
      </c>
      <c r="F130" s="364" t="s">
        <v>651</v>
      </c>
      <c r="G130" s="364"/>
      <c r="H130" s="364"/>
      <c r="I130" s="364"/>
      <c r="J130" s="166" t="s">
        <v>140</v>
      </c>
      <c r="K130" s="165">
        <v>30</v>
      </c>
      <c r="L130" s="365"/>
      <c r="M130" s="365"/>
      <c r="N130" s="365">
        <f>ROUND(L130*K130,3)</f>
        <v>0</v>
      </c>
      <c r="O130" s="365"/>
      <c r="P130" s="365"/>
      <c r="Q130" s="365"/>
      <c r="R130" s="164"/>
      <c r="T130" s="163" t="s">
        <v>5</v>
      </c>
      <c r="U130" s="172" t="s">
        <v>36</v>
      </c>
      <c r="V130" s="171">
        <v>0.13200000000000001</v>
      </c>
      <c r="W130" s="171">
        <f>V130*K130</f>
        <v>3.96</v>
      </c>
      <c r="X130" s="171">
        <v>9.8729999999999998E-2</v>
      </c>
      <c r="Y130" s="171">
        <f>X130*K130</f>
        <v>2.9619</v>
      </c>
      <c r="Z130" s="171">
        <v>0</v>
      </c>
      <c r="AA130" s="170">
        <f>Z130*K130</f>
        <v>0</v>
      </c>
      <c r="AR130" s="157" t="s">
        <v>136</v>
      </c>
      <c r="AT130" s="157" t="s">
        <v>129</v>
      </c>
      <c r="AU130" s="157" t="s">
        <v>127</v>
      </c>
      <c r="AY130" s="157" t="s">
        <v>128</v>
      </c>
      <c r="BE130" s="159">
        <f>IF(U130="základná",N130,0)</f>
        <v>0</v>
      </c>
      <c r="BF130" s="159">
        <f>IF(U130="znížená",N130,0)</f>
        <v>0</v>
      </c>
      <c r="BG130" s="159">
        <f>IF(U130="zákl. prenesená",N130,0)</f>
        <v>0</v>
      </c>
      <c r="BH130" s="159">
        <f>IF(U130="zníž. prenesená",N130,0)</f>
        <v>0</v>
      </c>
      <c r="BI130" s="159">
        <f>IF(U130="nulová",N130,0)</f>
        <v>0</v>
      </c>
      <c r="BJ130" s="157" t="s">
        <v>127</v>
      </c>
      <c r="BK130" s="158">
        <f>ROUND(L130*K130,3)</f>
        <v>0</v>
      </c>
      <c r="BL130" s="157" t="s">
        <v>136</v>
      </c>
      <c r="BM130" s="157" t="s">
        <v>650</v>
      </c>
    </row>
    <row r="131" spans="2:65" s="173" customFormat="1" ht="29.85" customHeight="1">
      <c r="B131" s="183"/>
      <c r="C131" s="178"/>
      <c r="D131" s="182" t="s">
        <v>102</v>
      </c>
      <c r="E131" s="182"/>
      <c r="F131" s="182"/>
      <c r="G131" s="182"/>
      <c r="H131" s="182"/>
      <c r="I131" s="182"/>
      <c r="J131" s="182"/>
      <c r="K131" s="182"/>
      <c r="L131" s="182"/>
      <c r="M131" s="182"/>
      <c r="N131" s="370">
        <f>BK131</f>
        <v>0</v>
      </c>
      <c r="O131" s="371"/>
      <c r="P131" s="371"/>
      <c r="Q131" s="371"/>
      <c r="R131" s="181"/>
      <c r="T131" s="180"/>
      <c r="U131" s="178"/>
      <c r="V131" s="178"/>
      <c r="W131" s="179">
        <f>SUM(W132:W142)</f>
        <v>14.349335000000002</v>
      </c>
      <c r="X131" s="178"/>
      <c r="Y131" s="179">
        <f>SUM(Y132:Y142)</f>
        <v>133.84796</v>
      </c>
      <c r="Z131" s="178"/>
      <c r="AA131" s="177">
        <f>SUM(AA132:AA142)</f>
        <v>0</v>
      </c>
      <c r="AR131" s="175" t="s">
        <v>76</v>
      </c>
      <c r="AT131" s="176" t="s">
        <v>68</v>
      </c>
      <c r="AU131" s="176" t="s">
        <v>76</v>
      </c>
      <c r="AY131" s="175" t="s">
        <v>128</v>
      </c>
      <c r="BK131" s="174">
        <f>SUM(BK132:BK142)</f>
        <v>0</v>
      </c>
    </row>
    <row r="132" spans="2:65" s="153" customFormat="1" ht="38.25" customHeight="1">
      <c r="B132" s="169"/>
      <c r="C132" s="168" t="s">
        <v>165</v>
      </c>
      <c r="D132" s="168" t="s">
        <v>129</v>
      </c>
      <c r="E132" s="167" t="s">
        <v>581</v>
      </c>
      <c r="F132" s="364" t="s">
        <v>580</v>
      </c>
      <c r="G132" s="364"/>
      <c r="H132" s="364"/>
      <c r="I132" s="364"/>
      <c r="J132" s="166" t="s">
        <v>182</v>
      </c>
      <c r="K132" s="165">
        <v>43.615000000000002</v>
      </c>
      <c r="L132" s="365"/>
      <c r="M132" s="365"/>
      <c r="N132" s="365">
        <f t="shared" ref="N132:N142" si="0">ROUND(L132*K132,3)</f>
        <v>0</v>
      </c>
      <c r="O132" s="365"/>
      <c r="P132" s="365"/>
      <c r="Q132" s="365"/>
      <c r="R132" s="164"/>
      <c r="T132" s="163" t="s">
        <v>5</v>
      </c>
      <c r="U132" s="172" t="s">
        <v>36</v>
      </c>
      <c r="V132" s="171">
        <v>0.32900000000000001</v>
      </c>
      <c r="W132" s="171">
        <f t="shared" ref="W132:W142" si="1">V132*K132</f>
        <v>14.349335000000002</v>
      </c>
      <c r="X132" s="171">
        <v>0</v>
      </c>
      <c r="Y132" s="171">
        <f t="shared" ref="Y132:Y142" si="2">X132*K132</f>
        <v>0</v>
      </c>
      <c r="Z132" s="171">
        <v>0</v>
      </c>
      <c r="AA132" s="170">
        <f t="shared" ref="AA132:AA142" si="3">Z132*K132</f>
        <v>0</v>
      </c>
      <c r="AR132" s="157" t="s">
        <v>136</v>
      </c>
      <c r="AT132" s="157" t="s">
        <v>129</v>
      </c>
      <c r="AU132" s="157" t="s">
        <v>127</v>
      </c>
      <c r="AY132" s="157" t="s">
        <v>128</v>
      </c>
      <c r="BE132" s="159">
        <f t="shared" ref="BE132:BE142" si="4">IF(U132="základná",N132,0)</f>
        <v>0</v>
      </c>
      <c r="BF132" s="159">
        <f t="shared" ref="BF132:BF142" si="5">IF(U132="znížená",N132,0)</f>
        <v>0</v>
      </c>
      <c r="BG132" s="159">
        <f t="shared" ref="BG132:BG142" si="6">IF(U132="zákl. prenesená",N132,0)</f>
        <v>0</v>
      </c>
      <c r="BH132" s="159">
        <f t="shared" ref="BH132:BH142" si="7">IF(U132="zníž. prenesená",N132,0)</f>
        <v>0</v>
      </c>
      <c r="BI132" s="159">
        <f t="shared" ref="BI132:BI142" si="8">IF(U132="nulová",N132,0)</f>
        <v>0</v>
      </c>
      <c r="BJ132" s="157" t="s">
        <v>127</v>
      </c>
      <c r="BK132" s="158">
        <f t="shared" ref="BK132:BK142" si="9">ROUND(L132*K132,3)</f>
        <v>0</v>
      </c>
      <c r="BL132" s="157" t="s">
        <v>136</v>
      </c>
      <c r="BM132" s="157" t="s">
        <v>649</v>
      </c>
    </row>
    <row r="133" spans="2:65" s="153" customFormat="1" ht="25.5" customHeight="1">
      <c r="B133" s="169"/>
      <c r="C133" s="187" t="s">
        <v>151</v>
      </c>
      <c r="D133" s="187" t="s">
        <v>267</v>
      </c>
      <c r="E133" s="186" t="s">
        <v>648</v>
      </c>
      <c r="F133" s="366" t="s">
        <v>647</v>
      </c>
      <c r="G133" s="366"/>
      <c r="H133" s="366"/>
      <c r="I133" s="366"/>
      <c r="J133" s="185" t="s">
        <v>132</v>
      </c>
      <c r="K133" s="184">
        <v>142</v>
      </c>
      <c r="L133" s="367"/>
      <c r="M133" s="367"/>
      <c r="N133" s="367">
        <f t="shared" si="0"/>
        <v>0</v>
      </c>
      <c r="O133" s="365"/>
      <c r="P133" s="365"/>
      <c r="Q133" s="365"/>
      <c r="R133" s="164"/>
      <c r="T133" s="163" t="s">
        <v>5</v>
      </c>
      <c r="U133" s="172" t="s">
        <v>36</v>
      </c>
      <c r="V133" s="171">
        <v>0</v>
      </c>
      <c r="W133" s="171">
        <f t="shared" si="1"/>
        <v>0</v>
      </c>
      <c r="X133" s="171">
        <v>0.184</v>
      </c>
      <c r="Y133" s="171">
        <f t="shared" si="2"/>
        <v>26.128</v>
      </c>
      <c r="Z133" s="171">
        <v>0</v>
      </c>
      <c r="AA133" s="170">
        <f t="shared" si="3"/>
        <v>0</v>
      </c>
      <c r="AR133" s="157" t="s">
        <v>144</v>
      </c>
      <c r="AT133" s="157" t="s">
        <v>267</v>
      </c>
      <c r="AU133" s="157" t="s">
        <v>127</v>
      </c>
      <c r="AY133" s="157" t="s">
        <v>128</v>
      </c>
      <c r="BE133" s="159">
        <f t="shared" si="4"/>
        <v>0</v>
      </c>
      <c r="BF133" s="159">
        <f t="shared" si="5"/>
        <v>0</v>
      </c>
      <c r="BG133" s="159">
        <f t="shared" si="6"/>
        <v>0</v>
      </c>
      <c r="BH133" s="159">
        <f t="shared" si="7"/>
        <v>0</v>
      </c>
      <c r="BI133" s="159">
        <f t="shared" si="8"/>
        <v>0</v>
      </c>
      <c r="BJ133" s="157" t="s">
        <v>127</v>
      </c>
      <c r="BK133" s="158">
        <f t="shared" si="9"/>
        <v>0</v>
      </c>
      <c r="BL133" s="157" t="s">
        <v>136</v>
      </c>
      <c r="BM133" s="157" t="s">
        <v>646</v>
      </c>
    </row>
    <row r="134" spans="2:65" s="153" customFormat="1" ht="25.5" customHeight="1">
      <c r="B134" s="169"/>
      <c r="C134" s="187" t="s">
        <v>172</v>
      </c>
      <c r="D134" s="187" t="s">
        <v>267</v>
      </c>
      <c r="E134" s="186" t="s">
        <v>645</v>
      </c>
      <c r="F134" s="366" t="s">
        <v>644</v>
      </c>
      <c r="G134" s="366"/>
      <c r="H134" s="366"/>
      <c r="I134" s="366"/>
      <c r="J134" s="185" t="s">
        <v>158</v>
      </c>
      <c r="K134" s="184">
        <v>80</v>
      </c>
      <c r="L134" s="367"/>
      <c r="M134" s="367"/>
      <c r="N134" s="367">
        <f t="shared" si="0"/>
        <v>0</v>
      </c>
      <c r="O134" s="365"/>
      <c r="P134" s="365"/>
      <c r="Q134" s="365"/>
      <c r="R134" s="164"/>
      <c r="T134" s="163" t="s">
        <v>5</v>
      </c>
      <c r="U134" s="172" t="s">
        <v>36</v>
      </c>
      <c r="V134" s="171">
        <v>0</v>
      </c>
      <c r="W134" s="171">
        <f t="shared" si="1"/>
        <v>0</v>
      </c>
      <c r="X134" s="171">
        <v>2.3E-2</v>
      </c>
      <c r="Y134" s="171">
        <f t="shared" si="2"/>
        <v>1.8399999999999999</v>
      </c>
      <c r="Z134" s="171">
        <v>0</v>
      </c>
      <c r="AA134" s="170">
        <f t="shared" si="3"/>
        <v>0</v>
      </c>
      <c r="AR134" s="157" t="s">
        <v>144</v>
      </c>
      <c r="AT134" s="157" t="s">
        <v>267</v>
      </c>
      <c r="AU134" s="157" t="s">
        <v>127</v>
      </c>
      <c r="AY134" s="157" t="s">
        <v>128</v>
      </c>
      <c r="BE134" s="159">
        <f t="shared" si="4"/>
        <v>0</v>
      </c>
      <c r="BF134" s="159">
        <f t="shared" si="5"/>
        <v>0</v>
      </c>
      <c r="BG134" s="159">
        <f t="shared" si="6"/>
        <v>0</v>
      </c>
      <c r="BH134" s="159">
        <f t="shared" si="7"/>
        <v>0</v>
      </c>
      <c r="BI134" s="159">
        <f t="shared" si="8"/>
        <v>0</v>
      </c>
      <c r="BJ134" s="157" t="s">
        <v>127</v>
      </c>
      <c r="BK134" s="158">
        <f t="shared" si="9"/>
        <v>0</v>
      </c>
      <c r="BL134" s="157" t="s">
        <v>136</v>
      </c>
      <c r="BM134" s="157" t="s">
        <v>643</v>
      </c>
    </row>
    <row r="135" spans="2:65" s="153" customFormat="1" ht="25.5" customHeight="1">
      <c r="B135" s="169"/>
      <c r="C135" s="187" t="s">
        <v>155</v>
      </c>
      <c r="D135" s="187" t="s">
        <v>267</v>
      </c>
      <c r="E135" s="186" t="s">
        <v>642</v>
      </c>
      <c r="F135" s="366" t="s">
        <v>641</v>
      </c>
      <c r="G135" s="366"/>
      <c r="H135" s="366"/>
      <c r="I135" s="366"/>
      <c r="J135" s="185" t="s">
        <v>132</v>
      </c>
      <c r="K135" s="184">
        <v>290</v>
      </c>
      <c r="L135" s="367"/>
      <c r="M135" s="367"/>
      <c r="N135" s="367">
        <f t="shared" si="0"/>
        <v>0</v>
      </c>
      <c r="O135" s="365"/>
      <c r="P135" s="365"/>
      <c r="Q135" s="365"/>
      <c r="R135" s="164"/>
      <c r="T135" s="163" t="s">
        <v>5</v>
      </c>
      <c r="U135" s="172" t="s">
        <v>36</v>
      </c>
      <c r="V135" s="171">
        <v>0</v>
      </c>
      <c r="W135" s="171">
        <f t="shared" si="1"/>
        <v>0</v>
      </c>
      <c r="X135" s="171">
        <v>0.18</v>
      </c>
      <c r="Y135" s="171">
        <f t="shared" si="2"/>
        <v>52.199999999999996</v>
      </c>
      <c r="Z135" s="171">
        <v>0</v>
      </c>
      <c r="AA135" s="170">
        <f t="shared" si="3"/>
        <v>0</v>
      </c>
      <c r="AR135" s="157" t="s">
        <v>144</v>
      </c>
      <c r="AT135" s="157" t="s">
        <v>267</v>
      </c>
      <c r="AU135" s="157" t="s">
        <v>127</v>
      </c>
      <c r="AY135" s="157" t="s">
        <v>128</v>
      </c>
      <c r="BE135" s="159">
        <f t="shared" si="4"/>
        <v>0</v>
      </c>
      <c r="BF135" s="159">
        <f t="shared" si="5"/>
        <v>0</v>
      </c>
      <c r="BG135" s="159">
        <f t="shared" si="6"/>
        <v>0</v>
      </c>
      <c r="BH135" s="159">
        <f t="shared" si="7"/>
        <v>0</v>
      </c>
      <c r="BI135" s="159">
        <f t="shared" si="8"/>
        <v>0</v>
      </c>
      <c r="BJ135" s="157" t="s">
        <v>127</v>
      </c>
      <c r="BK135" s="158">
        <f t="shared" si="9"/>
        <v>0</v>
      </c>
      <c r="BL135" s="157" t="s">
        <v>136</v>
      </c>
      <c r="BM135" s="157" t="s">
        <v>640</v>
      </c>
    </row>
    <row r="136" spans="2:65" s="153" customFormat="1" ht="38.25" customHeight="1">
      <c r="B136" s="169"/>
      <c r="C136" s="187" t="s">
        <v>179</v>
      </c>
      <c r="D136" s="187" t="s">
        <v>267</v>
      </c>
      <c r="E136" s="186" t="s">
        <v>639</v>
      </c>
      <c r="F136" s="366" t="s">
        <v>638</v>
      </c>
      <c r="G136" s="366"/>
      <c r="H136" s="366"/>
      <c r="I136" s="366"/>
      <c r="J136" s="185" t="s">
        <v>132</v>
      </c>
      <c r="K136" s="184">
        <v>10</v>
      </c>
      <c r="L136" s="367"/>
      <c r="M136" s="367"/>
      <c r="N136" s="367">
        <f t="shared" si="0"/>
        <v>0</v>
      </c>
      <c r="O136" s="365"/>
      <c r="P136" s="365"/>
      <c r="Q136" s="365"/>
      <c r="R136" s="164"/>
      <c r="T136" s="163" t="s">
        <v>5</v>
      </c>
      <c r="U136" s="172" t="s">
        <v>36</v>
      </c>
      <c r="V136" s="171">
        <v>0</v>
      </c>
      <c r="W136" s="171">
        <f t="shared" si="1"/>
        <v>0</v>
      </c>
      <c r="X136" s="171">
        <v>0.13800000000000001</v>
      </c>
      <c r="Y136" s="171">
        <f t="shared" si="2"/>
        <v>1.3800000000000001</v>
      </c>
      <c r="Z136" s="171">
        <v>0</v>
      </c>
      <c r="AA136" s="170">
        <f t="shared" si="3"/>
        <v>0</v>
      </c>
      <c r="AR136" s="157" t="s">
        <v>144</v>
      </c>
      <c r="AT136" s="157" t="s">
        <v>267</v>
      </c>
      <c r="AU136" s="157" t="s">
        <v>127</v>
      </c>
      <c r="AY136" s="157" t="s">
        <v>128</v>
      </c>
      <c r="BE136" s="159">
        <f t="shared" si="4"/>
        <v>0</v>
      </c>
      <c r="BF136" s="159">
        <f t="shared" si="5"/>
        <v>0</v>
      </c>
      <c r="BG136" s="159">
        <f t="shared" si="6"/>
        <v>0</v>
      </c>
      <c r="BH136" s="159">
        <f t="shared" si="7"/>
        <v>0</v>
      </c>
      <c r="BI136" s="159">
        <f t="shared" si="8"/>
        <v>0</v>
      </c>
      <c r="BJ136" s="157" t="s">
        <v>127</v>
      </c>
      <c r="BK136" s="158">
        <f t="shared" si="9"/>
        <v>0</v>
      </c>
      <c r="BL136" s="157" t="s">
        <v>136</v>
      </c>
      <c r="BM136" s="157" t="s">
        <v>637</v>
      </c>
    </row>
    <row r="137" spans="2:65" s="153" customFormat="1" ht="25.5" customHeight="1">
      <c r="B137" s="169"/>
      <c r="C137" s="187" t="s">
        <v>133</v>
      </c>
      <c r="D137" s="187" t="s">
        <v>267</v>
      </c>
      <c r="E137" s="186" t="s">
        <v>636</v>
      </c>
      <c r="F137" s="366" t="s">
        <v>635</v>
      </c>
      <c r="G137" s="366"/>
      <c r="H137" s="366"/>
      <c r="I137" s="366"/>
      <c r="J137" s="185" t="s">
        <v>158</v>
      </c>
      <c r="K137" s="184">
        <v>6</v>
      </c>
      <c r="L137" s="367"/>
      <c r="M137" s="367"/>
      <c r="N137" s="367">
        <f t="shared" si="0"/>
        <v>0</v>
      </c>
      <c r="O137" s="365"/>
      <c r="P137" s="365"/>
      <c r="Q137" s="365"/>
      <c r="R137" s="164"/>
      <c r="T137" s="163" t="s">
        <v>5</v>
      </c>
      <c r="U137" s="172" t="s">
        <v>36</v>
      </c>
      <c r="V137" s="171">
        <v>0</v>
      </c>
      <c r="W137" s="171">
        <f t="shared" si="1"/>
        <v>0</v>
      </c>
      <c r="X137" s="171">
        <v>6.6E-4</v>
      </c>
      <c r="Y137" s="171">
        <f t="shared" si="2"/>
        <v>3.96E-3</v>
      </c>
      <c r="Z137" s="171">
        <v>0</v>
      </c>
      <c r="AA137" s="170">
        <f t="shared" si="3"/>
        <v>0</v>
      </c>
      <c r="AR137" s="157" t="s">
        <v>144</v>
      </c>
      <c r="AT137" s="157" t="s">
        <v>267</v>
      </c>
      <c r="AU137" s="157" t="s">
        <v>127</v>
      </c>
      <c r="AY137" s="157" t="s">
        <v>128</v>
      </c>
      <c r="BE137" s="159">
        <f t="shared" si="4"/>
        <v>0</v>
      </c>
      <c r="BF137" s="159">
        <f t="shared" si="5"/>
        <v>0</v>
      </c>
      <c r="BG137" s="159">
        <f t="shared" si="6"/>
        <v>0</v>
      </c>
      <c r="BH137" s="159">
        <f t="shared" si="7"/>
        <v>0</v>
      </c>
      <c r="BI137" s="159">
        <f t="shared" si="8"/>
        <v>0</v>
      </c>
      <c r="BJ137" s="157" t="s">
        <v>127</v>
      </c>
      <c r="BK137" s="158">
        <f t="shared" si="9"/>
        <v>0</v>
      </c>
      <c r="BL137" s="157" t="s">
        <v>136</v>
      </c>
      <c r="BM137" s="157" t="s">
        <v>634</v>
      </c>
    </row>
    <row r="138" spans="2:65" s="153" customFormat="1" ht="38.25" customHeight="1">
      <c r="B138" s="169"/>
      <c r="C138" s="187" t="s">
        <v>188</v>
      </c>
      <c r="D138" s="187" t="s">
        <v>267</v>
      </c>
      <c r="E138" s="186" t="s">
        <v>633</v>
      </c>
      <c r="F138" s="366" t="s">
        <v>632</v>
      </c>
      <c r="G138" s="366"/>
      <c r="H138" s="366"/>
      <c r="I138" s="366"/>
      <c r="J138" s="185" t="s">
        <v>158</v>
      </c>
      <c r="K138" s="184">
        <v>30</v>
      </c>
      <c r="L138" s="367"/>
      <c r="M138" s="367"/>
      <c r="N138" s="367">
        <f t="shared" si="0"/>
        <v>0</v>
      </c>
      <c r="O138" s="365"/>
      <c r="P138" s="365"/>
      <c r="Q138" s="365"/>
      <c r="R138" s="164"/>
      <c r="T138" s="163" t="s">
        <v>5</v>
      </c>
      <c r="U138" s="172" t="s">
        <v>36</v>
      </c>
      <c r="V138" s="171">
        <v>0</v>
      </c>
      <c r="W138" s="171">
        <f t="shared" si="1"/>
        <v>0</v>
      </c>
      <c r="X138" s="171">
        <v>3.5299999999999998E-2</v>
      </c>
      <c r="Y138" s="171">
        <f t="shared" si="2"/>
        <v>1.0589999999999999</v>
      </c>
      <c r="Z138" s="171">
        <v>0</v>
      </c>
      <c r="AA138" s="170">
        <f t="shared" si="3"/>
        <v>0</v>
      </c>
      <c r="AR138" s="157" t="s">
        <v>144</v>
      </c>
      <c r="AT138" s="157" t="s">
        <v>267</v>
      </c>
      <c r="AU138" s="157" t="s">
        <v>127</v>
      </c>
      <c r="AY138" s="157" t="s">
        <v>128</v>
      </c>
      <c r="BE138" s="159">
        <f t="shared" si="4"/>
        <v>0</v>
      </c>
      <c r="BF138" s="159">
        <f t="shared" si="5"/>
        <v>0</v>
      </c>
      <c r="BG138" s="159">
        <f t="shared" si="6"/>
        <v>0</v>
      </c>
      <c r="BH138" s="159">
        <f t="shared" si="7"/>
        <v>0</v>
      </c>
      <c r="BI138" s="159">
        <f t="shared" si="8"/>
        <v>0</v>
      </c>
      <c r="BJ138" s="157" t="s">
        <v>127</v>
      </c>
      <c r="BK138" s="158">
        <f t="shared" si="9"/>
        <v>0</v>
      </c>
      <c r="BL138" s="157" t="s">
        <v>136</v>
      </c>
      <c r="BM138" s="157" t="s">
        <v>631</v>
      </c>
    </row>
    <row r="139" spans="2:65" s="153" customFormat="1" ht="25.5" customHeight="1">
      <c r="B139" s="169"/>
      <c r="C139" s="187" t="s">
        <v>162</v>
      </c>
      <c r="D139" s="187" t="s">
        <v>267</v>
      </c>
      <c r="E139" s="186" t="s">
        <v>628</v>
      </c>
      <c r="F139" s="366" t="s">
        <v>627</v>
      </c>
      <c r="G139" s="366"/>
      <c r="H139" s="366"/>
      <c r="I139" s="366"/>
      <c r="J139" s="185" t="s">
        <v>182</v>
      </c>
      <c r="K139" s="184">
        <v>7.6680000000000001</v>
      </c>
      <c r="L139" s="367"/>
      <c r="M139" s="367"/>
      <c r="N139" s="367">
        <f t="shared" si="0"/>
        <v>0</v>
      </c>
      <c r="O139" s="365"/>
      <c r="P139" s="365"/>
      <c r="Q139" s="365"/>
      <c r="R139" s="164"/>
      <c r="T139" s="163" t="s">
        <v>5</v>
      </c>
      <c r="U139" s="172" t="s">
        <v>36</v>
      </c>
      <c r="V139" s="171">
        <v>0</v>
      </c>
      <c r="W139" s="171">
        <f t="shared" si="1"/>
        <v>0</v>
      </c>
      <c r="X139" s="171">
        <v>1</v>
      </c>
      <c r="Y139" s="171">
        <f t="shared" si="2"/>
        <v>7.6680000000000001</v>
      </c>
      <c r="Z139" s="171">
        <v>0</v>
      </c>
      <c r="AA139" s="170">
        <f t="shared" si="3"/>
        <v>0</v>
      </c>
      <c r="AR139" s="157" t="s">
        <v>144</v>
      </c>
      <c r="AT139" s="157" t="s">
        <v>267</v>
      </c>
      <c r="AU139" s="157" t="s">
        <v>127</v>
      </c>
      <c r="AY139" s="157" t="s">
        <v>128</v>
      </c>
      <c r="BE139" s="159">
        <f t="shared" si="4"/>
        <v>0</v>
      </c>
      <c r="BF139" s="159">
        <f t="shared" si="5"/>
        <v>0</v>
      </c>
      <c r="BG139" s="159">
        <f t="shared" si="6"/>
        <v>0</v>
      </c>
      <c r="BH139" s="159">
        <f t="shared" si="7"/>
        <v>0</v>
      </c>
      <c r="BI139" s="159">
        <f t="shared" si="8"/>
        <v>0</v>
      </c>
      <c r="BJ139" s="157" t="s">
        <v>127</v>
      </c>
      <c r="BK139" s="158">
        <f t="shared" si="9"/>
        <v>0</v>
      </c>
      <c r="BL139" s="157" t="s">
        <v>136</v>
      </c>
      <c r="BM139" s="157" t="s">
        <v>630</v>
      </c>
    </row>
    <row r="140" spans="2:65" s="153" customFormat="1" ht="25.5" customHeight="1">
      <c r="B140" s="169"/>
      <c r="C140" s="187" t="s">
        <v>195</v>
      </c>
      <c r="D140" s="187" t="s">
        <v>267</v>
      </c>
      <c r="E140" s="186" t="s">
        <v>625</v>
      </c>
      <c r="F140" s="366" t="s">
        <v>624</v>
      </c>
      <c r="G140" s="366"/>
      <c r="H140" s="366"/>
      <c r="I140" s="366"/>
      <c r="J140" s="185" t="s">
        <v>182</v>
      </c>
      <c r="K140" s="184">
        <v>25.56</v>
      </c>
      <c r="L140" s="367"/>
      <c r="M140" s="367"/>
      <c r="N140" s="367">
        <f t="shared" si="0"/>
        <v>0</v>
      </c>
      <c r="O140" s="365"/>
      <c r="P140" s="365"/>
      <c r="Q140" s="365"/>
      <c r="R140" s="164"/>
      <c r="T140" s="163" t="s">
        <v>5</v>
      </c>
      <c r="U140" s="172" t="s">
        <v>36</v>
      </c>
      <c r="V140" s="171">
        <v>0</v>
      </c>
      <c r="W140" s="171">
        <f t="shared" si="1"/>
        <v>0</v>
      </c>
      <c r="X140" s="171">
        <v>1</v>
      </c>
      <c r="Y140" s="171">
        <f t="shared" si="2"/>
        <v>25.56</v>
      </c>
      <c r="Z140" s="171">
        <v>0</v>
      </c>
      <c r="AA140" s="170">
        <f t="shared" si="3"/>
        <v>0</v>
      </c>
      <c r="AR140" s="157" t="s">
        <v>144</v>
      </c>
      <c r="AT140" s="157" t="s">
        <v>267</v>
      </c>
      <c r="AU140" s="157" t="s">
        <v>127</v>
      </c>
      <c r="AY140" s="157" t="s">
        <v>128</v>
      </c>
      <c r="BE140" s="159">
        <f t="shared" si="4"/>
        <v>0</v>
      </c>
      <c r="BF140" s="159">
        <f t="shared" si="5"/>
        <v>0</v>
      </c>
      <c r="BG140" s="159">
        <f t="shared" si="6"/>
        <v>0</v>
      </c>
      <c r="BH140" s="159">
        <f t="shared" si="7"/>
        <v>0</v>
      </c>
      <c r="BI140" s="159">
        <f t="shared" si="8"/>
        <v>0</v>
      </c>
      <c r="BJ140" s="157" t="s">
        <v>127</v>
      </c>
      <c r="BK140" s="158">
        <f t="shared" si="9"/>
        <v>0</v>
      </c>
      <c r="BL140" s="157" t="s">
        <v>136</v>
      </c>
      <c r="BM140" s="157" t="s">
        <v>629</v>
      </c>
    </row>
    <row r="141" spans="2:65" s="153" customFormat="1" ht="25.5" customHeight="1">
      <c r="B141" s="169"/>
      <c r="C141" s="187" t="s">
        <v>10</v>
      </c>
      <c r="D141" s="187" t="s">
        <v>267</v>
      </c>
      <c r="E141" s="186" t="s">
        <v>628</v>
      </c>
      <c r="F141" s="366" t="s">
        <v>627</v>
      </c>
      <c r="G141" s="366"/>
      <c r="H141" s="366"/>
      <c r="I141" s="366"/>
      <c r="J141" s="185" t="s">
        <v>182</v>
      </c>
      <c r="K141" s="184">
        <v>4.1580000000000004</v>
      </c>
      <c r="L141" s="367"/>
      <c r="M141" s="367"/>
      <c r="N141" s="367">
        <f t="shared" si="0"/>
        <v>0</v>
      </c>
      <c r="O141" s="365"/>
      <c r="P141" s="365"/>
      <c r="Q141" s="365"/>
      <c r="R141" s="164"/>
      <c r="T141" s="163" t="s">
        <v>5</v>
      </c>
      <c r="U141" s="172" t="s">
        <v>36</v>
      </c>
      <c r="V141" s="171">
        <v>0</v>
      </c>
      <c r="W141" s="171">
        <f t="shared" si="1"/>
        <v>0</v>
      </c>
      <c r="X141" s="171">
        <v>1</v>
      </c>
      <c r="Y141" s="171">
        <f t="shared" si="2"/>
        <v>4.1580000000000004</v>
      </c>
      <c r="Z141" s="171">
        <v>0</v>
      </c>
      <c r="AA141" s="170">
        <f t="shared" si="3"/>
        <v>0</v>
      </c>
      <c r="AR141" s="157" t="s">
        <v>144</v>
      </c>
      <c r="AT141" s="157" t="s">
        <v>267</v>
      </c>
      <c r="AU141" s="157" t="s">
        <v>127</v>
      </c>
      <c r="AY141" s="157" t="s">
        <v>128</v>
      </c>
      <c r="BE141" s="159">
        <f t="shared" si="4"/>
        <v>0</v>
      </c>
      <c r="BF141" s="159">
        <f t="shared" si="5"/>
        <v>0</v>
      </c>
      <c r="BG141" s="159">
        <f t="shared" si="6"/>
        <v>0</v>
      </c>
      <c r="BH141" s="159">
        <f t="shared" si="7"/>
        <v>0</v>
      </c>
      <c r="BI141" s="159">
        <f t="shared" si="8"/>
        <v>0</v>
      </c>
      <c r="BJ141" s="157" t="s">
        <v>127</v>
      </c>
      <c r="BK141" s="158">
        <f t="shared" si="9"/>
        <v>0</v>
      </c>
      <c r="BL141" s="157" t="s">
        <v>136</v>
      </c>
      <c r="BM141" s="157" t="s">
        <v>626</v>
      </c>
    </row>
    <row r="142" spans="2:65" s="153" customFormat="1" ht="25.5" customHeight="1">
      <c r="B142" s="169"/>
      <c r="C142" s="187" t="s">
        <v>202</v>
      </c>
      <c r="D142" s="187" t="s">
        <v>267</v>
      </c>
      <c r="E142" s="186" t="s">
        <v>625</v>
      </c>
      <c r="F142" s="366" t="s">
        <v>624</v>
      </c>
      <c r="G142" s="366"/>
      <c r="H142" s="366"/>
      <c r="I142" s="366"/>
      <c r="J142" s="185" t="s">
        <v>182</v>
      </c>
      <c r="K142" s="184">
        <v>13.851000000000001</v>
      </c>
      <c r="L142" s="367"/>
      <c r="M142" s="367"/>
      <c r="N142" s="367">
        <f t="shared" si="0"/>
        <v>0</v>
      </c>
      <c r="O142" s="365"/>
      <c r="P142" s="365"/>
      <c r="Q142" s="365"/>
      <c r="R142" s="164"/>
      <c r="T142" s="163" t="s">
        <v>5</v>
      </c>
      <c r="U142" s="162" t="s">
        <v>36</v>
      </c>
      <c r="V142" s="161">
        <v>0</v>
      </c>
      <c r="W142" s="161">
        <f t="shared" si="1"/>
        <v>0</v>
      </c>
      <c r="X142" s="161">
        <v>1</v>
      </c>
      <c r="Y142" s="161">
        <f t="shared" si="2"/>
        <v>13.851000000000001</v>
      </c>
      <c r="Z142" s="161">
        <v>0</v>
      </c>
      <c r="AA142" s="160">
        <f t="shared" si="3"/>
        <v>0</v>
      </c>
      <c r="AR142" s="157" t="s">
        <v>144</v>
      </c>
      <c r="AT142" s="157" t="s">
        <v>267</v>
      </c>
      <c r="AU142" s="157" t="s">
        <v>127</v>
      </c>
      <c r="AY142" s="157" t="s">
        <v>128</v>
      </c>
      <c r="BE142" s="159">
        <f t="shared" si="4"/>
        <v>0</v>
      </c>
      <c r="BF142" s="159">
        <f t="shared" si="5"/>
        <v>0</v>
      </c>
      <c r="BG142" s="159">
        <f t="shared" si="6"/>
        <v>0</v>
      </c>
      <c r="BH142" s="159">
        <f t="shared" si="7"/>
        <v>0</v>
      </c>
      <c r="BI142" s="159">
        <f t="shared" si="8"/>
        <v>0</v>
      </c>
      <c r="BJ142" s="157" t="s">
        <v>127</v>
      </c>
      <c r="BK142" s="158">
        <f t="shared" si="9"/>
        <v>0</v>
      </c>
      <c r="BL142" s="157" t="s">
        <v>136</v>
      </c>
      <c r="BM142" s="157" t="s">
        <v>623</v>
      </c>
    </row>
    <row r="143" spans="2:65" s="153" customFormat="1" ht="6.95" customHeight="1">
      <c r="B143" s="156"/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4"/>
    </row>
  </sheetData>
  <mergeCells count="126">
    <mergeCell ref="F142:I142"/>
    <mergeCell ref="L142:M142"/>
    <mergeCell ref="N142:Q142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N128:Q128"/>
    <mergeCell ref="F129:I129"/>
    <mergeCell ref="L129:M129"/>
    <mergeCell ref="N129:Q129"/>
    <mergeCell ref="F130:I130"/>
    <mergeCell ref="L130:M130"/>
    <mergeCell ref="N130:Q130"/>
    <mergeCell ref="N131:Q131"/>
    <mergeCell ref="F132:I132"/>
    <mergeCell ref="L132:M132"/>
    <mergeCell ref="N132:Q132"/>
    <mergeCell ref="N123:Q123"/>
    <mergeCell ref="F124:I124"/>
    <mergeCell ref="L124:M124"/>
    <mergeCell ref="N124:Q124"/>
    <mergeCell ref="N125:Q125"/>
    <mergeCell ref="F126:I126"/>
    <mergeCell ref="L126:M126"/>
    <mergeCell ref="N126:Q126"/>
    <mergeCell ref="F127:I127"/>
    <mergeCell ref="L127:M127"/>
    <mergeCell ref="N127:Q127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N115:Q115"/>
    <mergeCell ref="N116:Q116"/>
    <mergeCell ref="N117:Q117"/>
    <mergeCell ref="F118:I118"/>
    <mergeCell ref="L118:M118"/>
    <mergeCell ref="N118:Q118"/>
    <mergeCell ref="F119:I119"/>
    <mergeCell ref="L119:M119"/>
    <mergeCell ref="N119:Q119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H1:K1"/>
    <mergeCell ref="C2:Q2"/>
    <mergeCell ref="S2:AC2"/>
    <mergeCell ref="C4:Q4"/>
    <mergeCell ref="F6:P6"/>
    <mergeCell ref="F7:P7"/>
    <mergeCell ref="O9:P9"/>
    <mergeCell ref="O11:P11"/>
    <mergeCell ref="O12:P12"/>
  </mergeCells>
  <hyperlinks>
    <hyperlink ref="F1:G1" location="C2" display="1) Krycí list rozpočtu"/>
    <hyperlink ref="H1:K1" location="C86" display="2) Rekapitulácia rozpočtu"/>
    <hyperlink ref="L1" location="C114" display="3) Rozpočet"/>
    <hyperlink ref="S1:T1" location="'Rekapitulácia stavby'!C2" display="Rekapitulácia stavby"/>
  </hyperlinks>
  <pageMargins left="0.70866141732283472" right="0.70866141732283472" top="0.74803149606299213" bottom="0.74803149606299213" header="0.31496062992125984" footer="0.31496062992125984"/>
  <pageSetup paperSize="9" scale="92" fitToHeight="10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2"/>
  <sheetViews>
    <sheetView topLeftCell="A102" zoomScaleNormal="100" workbookViewId="0">
      <selection activeCell="A102" sqref="A102"/>
    </sheetView>
  </sheetViews>
  <sheetFormatPr defaultRowHeight="15"/>
  <cols>
    <col min="1" max="1" width="8.33203125" style="152" customWidth="1"/>
    <col min="2" max="2" width="1.6640625" style="152" customWidth="1"/>
    <col min="3" max="3" width="4.1640625" style="152" customWidth="1"/>
    <col min="4" max="4" width="4.33203125" style="152" customWidth="1"/>
    <col min="5" max="5" width="17.1640625" style="152" customWidth="1"/>
    <col min="6" max="7" width="11.1640625" style="152" customWidth="1"/>
    <col min="8" max="8" width="12.5" style="152" customWidth="1"/>
    <col min="9" max="9" width="7" style="152" customWidth="1"/>
    <col min="10" max="10" width="5.1640625" style="152" customWidth="1"/>
    <col min="11" max="11" width="11.5" style="152" customWidth="1"/>
    <col min="12" max="12" width="12" style="152" customWidth="1"/>
    <col min="13" max="14" width="6" style="152" customWidth="1"/>
    <col min="15" max="15" width="2" style="152" customWidth="1"/>
    <col min="16" max="16" width="12.5" style="152" customWidth="1"/>
    <col min="17" max="17" width="4.1640625" style="152" customWidth="1"/>
    <col min="18" max="18" width="1.6640625" style="152" customWidth="1"/>
    <col min="19" max="19" width="8.1640625" style="152" customWidth="1"/>
    <col min="20" max="20" width="29.6640625" style="152" hidden="1" customWidth="1"/>
    <col min="21" max="21" width="16.33203125" style="152" hidden="1" customWidth="1"/>
    <col min="22" max="22" width="12.33203125" style="152" hidden="1" customWidth="1"/>
    <col min="23" max="23" width="16.33203125" style="152" hidden="1" customWidth="1"/>
    <col min="24" max="24" width="12.1640625" style="152" hidden="1" customWidth="1"/>
    <col min="25" max="25" width="15" style="152" hidden="1" customWidth="1"/>
    <col min="26" max="26" width="11" style="152" hidden="1" customWidth="1"/>
    <col min="27" max="27" width="15" style="152" hidden="1" customWidth="1"/>
    <col min="28" max="28" width="16.33203125" style="152" hidden="1" customWidth="1"/>
    <col min="29" max="29" width="11" style="152" customWidth="1"/>
    <col min="30" max="30" width="15" style="152" customWidth="1"/>
    <col min="31" max="31" width="16.33203125" style="152" customWidth="1"/>
    <col min="32" max="16384" width="9.33203125" style="152"/>
  </cols>
  <sheetData>
    <row r="1" spans="1:66" ht="21.75" customHeight="1">
      <c r="A1" s="254"/>
      <c r="B1" s="255"/>
      <c r="C1" s="255"/>
      <c r="D1" s="256" t="s">
        <v>1</v>
      </c>
      <c r="E1" s="255"/>
      <c r="F1" s="13" t="s">
        <v>82</v>
      </c>
      <c r="G1" s="13"/>
      <c r="H1" s="294" t="s">
        <v>83</v>
      </c>
      <c r="I1" s="294"/>
      <c r="J1" s="294"/>
      <c r="K1" s="294"/>
      <c r="L1" s="13" t="s">
        <v>84</v>
      </c>
      <c r="M1" s="255"/>
      <c r="N1" s="255"/>
      <c r="O1" s="256" t="s">
        <v>85</v>
      </c>
      <c r="P1" s="255"/>
      <c r="Q1" s="255"/>
      <c r="R1" s="255"/>
      <c r="S1" s="13" t="s">
        <v>86</v>
      </c>
      <c r="T1" s="13"/>
      <c r="U1" s="254"/>
      <c r="V1" s="254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</row>
    <row r="2" spans="1:66" ht="36.950000000000003" customHeight="1">
      <c r="C2" s="327" t="s">
        <v>7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S2" s="329" t="s">
        <v>8</v>
      </c>
      <c r="T2" s="330"/>
      <c r="U2" s="330"/>
      <c r="V2" s="330"/>
      <c r="W2" s="330"/>
      <c r="X2" s="330"/>
      <c r="Y2" s="330"/>
      <c r="Z2" s="330"/>
      <c r="AA2" s="330"/>
      <c r="AB2" s="330"/>
      <c r="AC2" s="330"/>
      <c r="AT2" s="157" t="s">
        <v>906</v>
      </c>
    </row>
    <row r="3" spans="1:66" ht="6.95" customHeight="1">
      <c r="B3" s="252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0"/>
      <c r="AT3" s="157" t="s">
        <v>69</v>
      </c>
    </row>
    <row r="4" spans="1:66" ht="36.950000000000003" customHeight="1">
      <c r="B4" s="235"/>
      <c r="C4" s="331" t="s">
        <v>87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231"/>
      <c r="T4" s="249" t="s">
        <v>12</v>
      </c>
      <c r="AT4" s="157" t="s">
        <v>6</v>
      </c>
    </row>
    <row r="5" spans="1:66" ht="6.95" customHeight="1">
      <c r="B5" s="235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1"/>
    </row>
    <row r="6" spans="1:66" ht="25.35" customHeight="1">
      <c r="B6" s="235"/>
      <c r="C6" s="232"/>
      <c r="D6" s="206" t="s">
        <v>15</v>
      </c>
      <c r="E6" s="232"/>
      <c r="F6" s="333" t="s">
        <v>558</v>
      </c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232"/>
      <c r="R6" s="231"/>
    </row>
    <row r="7" spans="1:66" s="153" customFormat="1" ht="32.85" customHeight="1">
      <c r="B7" s="197"/>
      <c r="C7" s="195"/>
      <c r="D7" s="248" t="s">
        <v>88</v>
      </c>
      <c r="E7" s="195"/>
      <c r="F7" s="335" t="s">
        <v>905</v>
      </c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195"/>
      <c r="R7" s="194"/>
    </row>
    <row r="8" spans="1:66" s="153" customFormat="1" ht="14.45" customHeight="1">
      <c r="B8" s="197"/>
      <c r="C8" s="195"/>
      <c r="D8" s="206" t="s">
        <v>16</v>
      </c>
      <c r="E8" s="195"/>
      <c r="F8" s="207" t="s">
        <v>5</v>
      </c>
      <c r="G8" s="195"/>
      <c r="H8" s="195"/>
      <c r="I8" s="195"/>
      <c r="J8" s="195"/>
      <c r="K8" s="195"/>
      <c r="L8" s="195"/>
      <c r="M8" s="206" t="s">
        <v>17</v>
      </c>
      <c r="N8" s="195"/>
      <c r="O8" s="207" t="s">
        <v>5</v>
      </c>
      <c r="P8" s="195"/>
      <c r="Q8" s="195"/>
      <c r="R8" s="194"/>
    </row>
    <row r="9" spans="1:66" s="153" customFormat="1" ht="14.45" customHeight="1">
      <c r="B9" s="197"/>
      <c r="C9" s="195"/>
      <c r="D9" s="206" t="s">
        <v>18</v>
      </c>
      <c r="E9" s="195"/>
      <c r="F9" s="207" t="s">
        <v>560</v>
      </c>
      <c r="G9" s="195"/>
      <c r="H9" s="195"/>
      <c r="I9" s="195"/>
      <c r="J9" s="195"/>
      <c r="K9" s="195"/>
      <c r="L9" s="195"/>
      <c r="M9" s="206" t="s">
        <v>20</v>
      </c>
      <c r="N9" s="195"/>
      <c r="O9" s="337">
        <v>43969</v>
      </c>
      <c r="P9" s="337"/>
      <c r="Q9" s="195"/>
      <c r="R9" s="194"/>
    </row>
    <row r="10" spans="1:66" s="153" customFormat="1" ht="10.9" customHeight="1">
      <c r="B10" s="19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4"/>
    </row>
    <row r="11" spans="1:66" s="153" customFormat="1" ht="14.45" customHeight="1">
      <c r="B11" s="197"/>
      <c r="C11" s="195"/>
      <c r="D11" s="206" t="s">
        <v>21</v>
      </c>
      <c r="E11" s="195"/>
      <c r="F11" s="195"/>
      <c r="G11" s="195"/>
      <c r="H11" s="195"/>
      <c r="I11" s="195"/>
      <c r="J11" s="195"/>
      <c r="K11" s="195"/>
      <c r="L11" s="195"/>
      <c r="M11" s="206" t="s">
        <v>22</v>
      </c>
      <c r="N11" s="195"/>
      <c r="O11" s="338" t="str">
        <f>IF('[1]Rekapitulácia stavby'!AN10="","",'[1]Rekapitulácia stavby'!AN10)</f>
        <v/>
      </c>
      <c r="P11" s="338"/>
      <c r="Q11" s="195"/>
      <c r="R11" s="194"/>
    </row>
    <row r="12" spans="1:66" s="153" customFormat="1" ht="18" customHeight="1">
      <c r="B12" s="197"/>
      <c r="C12" s="195"/>
      <c r="D12" s="195"/>
      <c r="E12" s="207" t="str">
        <f>IF('[1]Rekapitulácia stavby'!E11="","",'[1]Rekapitulácia stavby'!E11)</f>
        <v xml:space="preserve"> </v>
      </c>
      <c r="F12" s="195"/>
      <c r="G12" s="195"/>
      <c r="H12" s="195"/>
      <c r="I12" s="195"/>
      <c r="J12" s="195"/>
      <c r="K12" s="195"/>
      <c r="L12" s="195"/>
      <c r="M12" s="206" t="s">
        <v>23</v>
      </c>
      <c r="N12" s="195"/>
      <c r="O12" s="338" t="str">
        <f>IF('[1]Rekapitulácia stavby'!AN11="","",'[1]Rekapitulácia stavby'!AN11)</f>
        <v/>
      </c>
      <c r="P12" s="338"/>
      <c r="Q12" s="195"/>
      <c r="R12" s="194"/>
    </row>
    <row r="13" spans="1:66" s="153" customFormat="1" ht="6.95" customHeight="1">
      <c r="B13" s="197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4"/>
    </row>
    <row r="14" spans="1:66" s="153" customFormat="1" ht="14.45" customHeight="1">
      <c r="B14" s="197"/>
      <c r="C14" s="195"/>
      <c r="D14" s="206" t="s">
        <v>24</v>
      </c>
      <c r="E14" s="195"/>
      <c r="F14" s="195"/>
      <c r="G14" s="195"/>
      <c r="H14" s="195"/>
      <c r="I14" s="195"/>
      <c r="J14" s="195"/>
      <c r="K14" s="195"/>
      <c r="L14" s="195"/>
      <c r="M14" s="206" t="s">
        <v>22</v>
      </c>
      <c r="N14" s="195"/>
      <c r="O14" s="338" t="str">
        <f>IF('[1]Rekapitulácia stavby'!AN13="","",'[1]Rekapitulácia stavby'!AN13)</f>
        <v/>
      </c>
      <c r="P14" s="338"/>
      <c r="Q14" s="195"/>
      <c r="R14" s="194"/>
    </row>
    <row r="15" spans="1:66" s="153" customFormat="1" ht="18" customHeight="1">
      <c r="B15" s="197"/>
      <c r="C15" s="195"/>
      <c r="D15" s="195"/>
      <c r="E15" s="207" t="str">
        <f>IF('[1]Rekapitulácia stavby'!E14="","",'[1]Rekapitulácia stavby'!E14)</f>
        <v xml:space="preserve"> </v>
      </c>
      <c r="F15" s="195"/>
      <c r="G15" s="195"/>
      <c r="H15" s="195"/>
      <c r="I15" s="195"/>
      <c r="J15" s="195"/>
      <c r="K15" s="195"/>
      <c r="L15" s="195"/>
      <c r="M15" s="206" t="s">
        <v>23</v>
      </c>
      <c r="N15" s="195"/>
      <c r="O15" s="338" t="str">
        <f>IF('[1]Rekapitulácia stavby'!AN14="","",'[1]Rekapitulácia stavby'!AN14)</f>
        <v/>
      </c>
      <c r="P15" s="338"/>
      <c r="Q15" s="195"/>
      <c r="R15" s="194"/>
    </row>
    <row r="16" spans="1:66" s="153" customFormat="1" ht="6.95" customHeight="1">
      <c r="B16" s="197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4"/>
    </row>
    <row r="17" spans="2:18" s="153" customFormat="1" ht="14.45" customHeight="1">
      <c r="B17" s="197"/>
      <c r="C17" s="195"/>
      <c r="D17" s="206" t="s">
        <v>25</v>
      </c>
      <c r="E17" s="195"/>
      <c r="F17" s="195"/>
      <c r="G17" s="195"/>
      <c r="H17" s="195"/>
      <c r="I17" s="195"/>
      <c r="J17" s="195"/>
      <c r="K17" s="195"/>
      <c r="L17" s="195"/>
      <c r="M17" s="206" t="s">
        <v>22</v>
      </c>
      <c r="N17" s="195"/>
      <c r="O17" s="338" t="str">
        <f>IF('[1]Rekapitulácia stavby'!AN16="","",'[1]Rekapitulácia stavby'!AN16)</f>
        <v/>
      </c>
      <c r="P17" s="338"/>
      <c r="Q17" s="195"/>
      <c r="R17" s="194"/>
    </row>
    <row r="18" spans="2:18" s="153" customFormat="1" ht="18" customHeight="1">
      <c r="B18" s="197"/>
      <c r="C18" s="195"/>
      <c r="D18" s="195"/>
      <c r="E18" s="207" t="str">
        <f>IF('[1]Rekapitulácia stavby'!E17="","",'[1]Rekapitulácia stavby'!E17)</f>
        <v xml:space="preserve"> </v>
      </c>
      <c r="F18" s="195"/>
      <c r="G18" s="195"/>
      <c r="H18" s="195"/>
      <c r="I18" s="195"/>
      <c r="J18" s="195"/>
      <c r="K18" s="195"/>
      <c r="L18" s="195"/>
      <c r="M18" s="206" t="s">
        <v>23</v>
      </c>
      <c r="N18" s="195"/>
      <c r="O18" s="338" t="str">
        <f>IF('[1]Rekapitulácia stavby'!AN17="","",'[1]Rekapitulácia stavby'!AN17)</f>
        <v/>
      </c>
      <c r="P18" s="338"/>
      <c r="Q18" s="195"/>
      <c r="R18" s="194"/>
    </row>
    <row r="19" spans="2:18" s="153" customFormat="1" ht="6.95" customHeight="1">
      <c r="B19" s="197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4"/>
    </row>
    <row r="20" spans="2:18" s="153" customFormat="1" ht="14.45" customHeight="1">
      <c r="B20" s="197"/>
      <c r="C20" s="195"/>
      <c r="D20" s="206" t="s">
        <v>28</v>
      </c>
      <c r="E20" s="195"/>
      <c r="F20" s="195"/>
      <c r="G20" s="195"/>
      <c r="H20" s="195"/>
      <c r="I20" s="195"/>
      <c r="J20" s="195"/>
      <c r="K20" s="195"/>
      <c r="L20" s="195"/>
      <c r="M20" s="206" t="s">
        <v>22</v>
      </c>
      <c r="N20" s="195"/>
      <c r="O20" s="338" t="str">
        <f>IF('[1]Rekapitulácia stavby'!AN19="","",'[1]Rekapitulácia stavby'!AN19)</f>
        <v/>
      </c>
      <c r="P20" s="338"/>
      <c r="Q20" s="195"/>
      <c r="R20" s="194"/>
    </row>
    <row r="21" spans="2:18" s="153" customFormat="1" ht="18" customHeight="1">
      <c r="B21" s="197"/>
      <c r="C21" s="195"/>
      <c r="D21" s="195"/>
      <c r="E21" s="207" t="str">
        <f>IF('[1]Rekapitulácia stavby'!E20="","",'[1]Rekapitulácia stavby'!E20)</f>
        <v xml:space="preserve"> </v>
      </c>
      <c r="F21" s="195"/>
      <c r="G21" s="195"/>
      <c r="H21" s="195"/>
      <c r="I21" s="195"/>
      <c r="J21" s="195"/>
      <c r="K21" s="195"/>
      <c r="L21" s="195"/>
      <c r="M21" s="206" t="s">
        <v>23</v>
      </c>
      <c r="N21" s="195"/>
      <c r="O21" s="338" t="str">
        <f>IF('[1]Rekapitulácia stavby'!AN20="","",'[1]Rekapitulácia stavby'!AN20)</f>
        <v/>
      </c>
      <c r="P21" s="338"/>
      <c r="Q21" s="195"/>
      <c r="R21" s="194"/>
    </row>
    <row r="22" spans="2:18" s="153" customFormat="1" ht="6.95" customHeight="1">
      <c r="B22" s="197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4"/>
    </row>
    <row r="23" spans="2:18" s="153" customFormat="1" ht="14.45" customHeight="1">
      <c r="B23" s="197"/>
      <c r="C23" s="195"/>
      <c r="D23" s="206" t="s">
        <v>29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4"/>
    </row>
    <row r="24" spans="2:18" s="153" customFormat="1" ht="16.5" customHeight="1">
      <c r="B24" s="197"/>
      <c r="C24" s="195"/>
      <c r="D24" s="195"/>
      <c r="E24" s="339" t="s">
        <v>5</v>
      </c>
      <c r="F24" s="339"/>
      <c r="G24" s="339"/>
      <c r="H24" s="339"/>
      <c r="I24" s="339"/>
      <c r="J24" s="339"/>
      <c r="K24" s="339"/>
      <c r="L24" s="339"/>
      <c r="M24" s="195"/>
      <c r="N24" s="195"/>
      <c r="O24" s="195"/>
      <c r="P24" s="195"/>
      <c r="Q24" s="195"/>
      <c r="R24" s="194"/>
    </row>
    <row r="25" spans="2:18" s="153" customFormat="1" ht="6.95" customHeight="1">
      <c r="B25" s="19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4"/>
    </row>
    <row r="26" spans="2:18" s="153" customFormat="1" ht="6.95" customHeight="1">
      <c r="B26" s="197"/>
      <c r="C26" s="195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5"/>
      <c r="R26" s="194"/>
    </row>
    <row r="27" spans="2:18" s="153" customFormat="1" ht="14.45" customHeight="1">
      <c r="B27" s="197"/>
      <c r="C27" s="195"/>
      <c r="D27" s="247" t="s">
        <v>89</v>
      </c>
      <c r="E27" s="195"/>
      <c r="F27" s="195"/>
      <c r="G27" s="195"/>
      <c r="H27" s="195"/>
      <c r="I27" s="195"/>
      <c r="J27" s="195"/>
      <c r="K27" s="195"/>
      <c r="L27" s="195"/>
      <c r="M27" s="340">
        <f>N88</f>
        <v>0</v>
      </c>
      <c r="N27" s="340"/>
      <c r="O27" s="340"/>
      <c r="P27" s="340"/>
      <c r="Q27" s="195"/>
      <c r="R27" s="194"/>
    </row>
    <row r="28" spans="2:18" s="153" customFormat="1" ht="14.45" customHeight="1">
      <c r="B28" s="197"/>
      <c r="C28" s="195"/>
      <c r="D28" s="246" t="s">
        <v>90</v>
      </c>
      <c r="E28" s="195"/>
      <c r="F28" s="195"/>
      <c r="G28" s="195"/>
      <c r="H28" s="195"/>
      <c r="I28" s="195"/>
      <c r="J28" s="195"/>
      <c r="K28" s="195"/>
      <c r="L28" s="195"/>
      <c r="M28" s="340">
        <f>N96</f>
        <v>0</v>
      </c>
      <c r="N28" s="340"/>
      <c r="O28" s="340"/>
      <c r="P28" s="340"/>
      <c r="Q28" s="195"/>
      <c r="R28" s="194"/>
    </row>
    <row r="29" spans="2:18" s="153" customFormat="1" ht="6.95" customHeight="1">
      <c r="B29" s="197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4"/>
    </row>
    <row r="30" spans="2:18" s="153" customFormat="1" ht="25.35" customHeight="1">
      <c r="B30" s="197"/>
      <c r="C30" s="195"/>
      <c r="D30" s="245" t="s">
        <v>32</v>
      </c>
      <c r="E30" s="195"/>
      <c r="F30" s="195"/>
      <c r="G30" s="195"/>
      <c r="H30" s="195"/>
      <c r="I30" s="195"/>
      <c r="J30" s="195"/>
      <c r="K30" s="195"/>
      <c r="L30" s="195"/>
      <c r="M30" s="341">
        <f>ROUND(M27+M28,2)</f>
        <v>0</v>
      </c>
      <c r="N30" s="336"/>
      <c r="O30" s="336"/>
      <c r="P30" s="336"/>
      <c r="Q30" s="195"/>
      <c r="R30" s="194"/>
    </row>
    <row r="31" spans="2:18" s="153" customFormat="1" ht="6.95" customHeight="1">
      <c r="B31" s="197"/>
      <c r="C31" s="195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5"/>
      <c r="R31" s="194"/>
    </row>
    <row r="32" spans="2:18" s="153" customFormat="1" ht="14.45" customHeight="1">
      <c r="B32" s="197"/>
      <c r="C32" s="195"/>
      <c r="D32" s="244" t="s">
        <v>33</v>
      </c>
      <c r="E32" s="244" t="s">
        <v>34</v>
      </c>
      <c r="F32" s="243">
        <v>0.2</v>
      </c>
      <c r="G32" s="242" t="s">
        <v>35</v>
      </c>
      <c r="H32" s="342">
        <f>ROUND((SUM(BE96:BE97)+SUM(BE115:BE141)), 2)</f>
        <v>0</v>
      </c>
      <c r="I32" s="336"/>
      <c r="J32" s="336"/>
      <c r="K32" s="195"/>
      <c r="L32" s="195"/>
      <c r="M32" s="342">
        <f>ROUND(ROUND((SUM(BE96:BE97)+SUM(BE115:BE141)), 2)*F32, 2)</f>
        <v>0</v>
      </c>
      <c r="N32" s="336"/>
      <c r="O32" s="336"/>
      <c r="P32" s="336"/>
      <c r="Q32" s="195"/>
      <c r="R32" s="194"/>
    </row>
    <row r="33" spans="2:18" s="153" customFormat="1" ht="14.45" customHeight="1">
      <c r="B33" s="197"/>
      <c r="C33" s="195"/>
      <c r="D33" s="195"/>
      <c r="E33" s="244" t="s">
        <v>36</v>
      </c>
      <c r="F33" s="243">
        <v>0.2</v>
      </c>
      <c r="G33" s="242" t="s">
        <v>35</v>
      </c>
      <c r="H33" s="342">
        <f>ROUND((SUM(BF96:BF97)+SUM(BF115:BF141)), 2)</f>
        <v>0</v>
      </c>
      <c r="I33" s="336"/>
      <c r="J33" s="336"/>
      <c r="K33" s="195"/>
      <c r="L33" s="195"/>
      <c r="M33" s="342">
        <f>ROUND(ROUND((SUM(BF96:BF97)+SUM(BF115:BF141)), 2)*F33, 2)</f>
        <v>0</v>
      </c>
      <c r="N33" s="336"/>
      <c r="O33" s="336"/>
      <c r="P33" s="336"/>
      <c r="Q33" s="195"/>
      <c r="R33" s="194"/>
    </row>
    <row r="34" spans="2:18" s="153" customFormat="1" ht="14.45" hidden="1" customHeight="1">
      <c r="B34" s="197"/>
      <c r="C34" s="195"/>
      <c r="D34" s="195"/>
      <c r="E34" s="244" t="s">
        <v>37</v>
      </c>
      <c r="F34" s="243">
        <v>0.2</v>
      </c>
      <c r="G34" s="242" t="s">
        <v>35</v>
      </c>
      <c r="H34" s="342">
        <f>ROUND((SUM(BG96:BG97)+SUM(BG115:BG141)), 2)</f>
        <v>0</v>
      </c>
      <c r="I34" s="336"/>
      <c r="J34" s="336"/>
      <c r="K34" s="195"/>
      <c r="L34" s="195"/>
      <c r="M34" s="342">
        <v>0</v>
      </c>
      <c r="N34" s="336"/>
      <c r="O34" s="336"/>
      <c r="P34" s="336"/>
      <c r="Q34" s="195"/>
      <c r="R34" s="194"/>
    </row>
    <row r="35" spans="2:18" s="153" customFormat="1" ht="14.45" hidden="1" customHeight="1">
      <c r="B35" s="197"/>
      <c r="C35" s="195"/>
      <c r="D35" s="195"/>
      <c r="E35" s="244" t="s">
        <v>38</v>
      </c>
      <c r="F35" s="243">
        <v>0.2</v>
      </c>
      <c r="G35" s="242" t="s">
        <v>35</v>
      </c>
      <c r="H35" s="342">
        <f>ROUND((SUM(BH96:BH97)+SUM(BH115:BH141)), 2)</f>
        <v>0</v>
      </c>
      <c r="I35" s="336"/>
      <c r="J35" s="336"/>
      <c r="K35" s="195"/>
      <c r="L35" s="195"/>
      <c r="M35" s="342">
        <v>0</v>
      </c>
      <c r="N35" s="336"/>
      <c r="O35" s="336"/>
      <c r="P35" s="336"/>
      <c r="Q35" s="195"/>
      <c r="R35" s="194"/>
    </row>
    <row r="36" spans="2:18" s="153" customFormat="1" ht="14.45" hidden="1" customHeight="1">
      <c r="B36" s="197"/>
      <c r="C36" s="195"/>
      <c r="D36" s="195"/>
      <c r="E36" s="244" t="s">
        <v>39</v>
      </c>
      <c r="F36" s="243">
        <v>0</v>
      </c>
      <c r="G36" s="242" t="s">
        <v>35</v>
      </c>
      <c r="H36" s="342">
        <f>ROUND((SUM(BI96:BI97)+SUM(BI115:BI141)), 2)</f>
        <v>0</v>
      </c>
      <c r="I36" s="336"/>
      <c r="J36" s="336"/>
      <c r="K36" s="195"/>
      <c r="L36" s="195"/>
      <c r="M36" s="342">
        <v>0</v>
      </c>
      <c r="N36" s="336"/>
      <c r="O36" s="336"/>
      <c r="P36" s="336"/>
      <c r="Q36" s="195"/>
      <c r="R36" s="194"/>
    </row>
    <row r="37" spans="2:18" s="153" customFormat="1" ht="6.95" customHeight="1">
      <c r="B37" s="197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4"/>
    </row>
    <row r="38" spans="2:18" s="153" customFormat="1" ht="25.35" customHeight="1">
      <c r="B38" s="197"/>
      <c r="C38" s="212"/>
      <c r="D38" s="241" t="s">
        <v>40</v>
      </c>
      <c r="E38" s="238"/>
      <c r="F38" s="238"/>
      <c r="G38" s="240" t="s">
        <v>41</v>
      </c>
      <c r="H38" s="239" t="s">
        <v>42</v>
      </c>
      <c r="I38" s="238"/>
      <c r="J38" s="238"/>
      <c r="K38" s="238"/>
      <c r="L38" s="343">
        <f>SUM(M30:M36)</f>
        <v>0</v>
      </c>
      <c r="M38" s="343"/>
      <c r="N38" s="343"/>
      <c r="O38" s="343"/>
      <c r="P38" s="344"/>
      <c r="Q38" s="212"/>
      <c r="R38" s="194"/>
    </row>
    <row r="39" spans="2:18" s="153" customFormat="1" ht="14.45" customHeight="1">
      <c r="B39" s="197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4"/>
    </row>
    <row r="40" spans="2:18" s="153" customFormat="1" ht="14.45" customHeight="1">
      <c r="B40" s="197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4"/>
    </row>
    <row r="41" spans="2:18">
      <c r="B41" s="235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1"/>
    </row>
    <row r="42" spans="2:18">
      <c r="B42" s="235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1"/>
    </row>
    <row r="43" spans="2:18">
      <c r="B43" s="235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1"/>
    </row>
    <row r="44" spans="2:18">
      <c r="B44" s="235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1"/>
    </row>
    <row r="45" spans="2:18">
      <c r="B45" s="235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1"/>
    </row>
    <row r="46" spans="2:18">
      <c r="B46" s="235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1"/>
    </row>
    <row r="47" spans="2:18">
      <c r="B47" s="235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1"/>
    </row>
    <row r="48" spans="2:18">
      <c r="B48" s="235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1"/>
    </row>
    <row r="49" spans="2:18">
      <c r="B49" s="235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1"/>
    </row>
    <row r="50" spans="2:18" s="153" customFormat="1">
      <c r="B50" s="197"/>
      <c r="C50" s="195"/>
      <c r="D50" s="237" t="s">
        <v>43</v>
      </c>
      <c r="E50" s="191"/>
      <c r="F50" s="191"/>
      <c r="G50" s="191"/>
      <c r="H50" s="236"/>
      <c r="I50" s="195"/>
      <c r="J50" s="237" t="s">
        <v>44</v>
      </c>
      <c r="K50" s="191"/>
      <c r="L50" s="191"/>
      <c r="M50" s="191"/>
      <c r="N50" s="191"/>
      <c r="O50" s="191"/>
      <c r="P50" s="236"/>
      <c r="Q50" s="195"/>
      <c r="R50" s="194"/>
    </row>
    <row r="51" spans="2:18">
      <c r="B51" s="235"/>
      <c r="C51" s="232"/>
      <c r="D51" s="234"/>
      <c r="E51" s="232"/>
      <c r="F51" s="232"/>
      <c r="G51" s="232"/>
      <c r="H51" s="233"/>
      <c r="I51" s="232"/>
      <c r="J51" s="234"/>
      <c r="K51" s="232"/>
      <c r="L51" s="232"/>
      <c r="M51" s="232"/>
      <c r="N51" s="232"/>
      <c r="O51" s="232"/>
      <c r="P51" s="233"/>
      <c r="Q51" s="232"/>
      <c r="R51" s="231"/>
    </row>
    <row r="52" spans="2:18">
      <c r="B52" s="235"/>
      <c r="C52" s="232"/>
      <c r="D52" s="234"/>
      <c r="E52" s="232"/>
      <c r="F52" s="232"/>
      <c r="G52" s="232"/>
      <c r="H52" s="233"/>
      <c r="I52" s="232"/>
      <c r="J52" s="234"/>
      <c r="K52" s="232"/>
      <c r="L52" s="232"/>
      <c r="M52" s="232"/>
      <c r="N52" s="232"/>
      <c r="O52" s="232"/>
      <c r="P52" s="233"/>
      <c r="Q52" s="232"/>
      <c r="R52" s="231"/>
    </row>
    <row r="53" spans="2:18">
      <c r="B53" s="235"/>
      <c r="C53" s="232"/>
      <c r="D53" s="234"/>
      <c r="E53" s="232"/>
      <c r="F53" s="232"/>
      <c r="G53" s="232"/>
      <c r="H53" s="233"/>
      <c r="I53" s="232"/>
      <c r="J53" s="234"/>
      <c r="K53" s="232"/>
      <c r="L53" s="232"/>
      <c r="M53" s="232"/>
      <c r="N53" s="232"/>
      <c r="O53" s="232"/>
      <c r="P53" s="233"/>
      <c r="Q53" s="232"/>
      <c r="R53" s="231"/>
    </row>
    <row r="54" spans="2:18">
      <c r="B54" s="235"/>
      <c r="C54" s="232"/>
      <c r="D54" s="234"/>
      <c r="E54" s="232"/>
      <c r="F54" s="232"/>
      <c r="G54" s="232"/>
      <c r="H54" s="233"/>
      <c r="I54" s="232"/>
      <c r="J54" s="234"/>
      <c r="K54" s="232"/>
      <c r="L54" s="232"/>
      <c r="M54" s="232"/>
      <c r="N54" s="232"/>
      <c r="O54" s="232"/>
      <c r="P54" s="233"/>
      <c r="Q54" s="232"/>
      <c r="R54" s="231"/>
    </row>
    <row r="55" spans="2:18">
      <c r="B55" s="235"/>
      <c r="C55" s="232"/>
      <c r="D55" s="234"/>
      <c r="E55" s="232"/>
      <c r="F55" s="232"/>
      <c r="G55" s="232"/>
      <c r="H55" s="233"/>
      <c r="I55" s="232"/>
      <c r="J55" s="234"/>
      <c r="K55" s="232"/>
      <c r="L55" s="232"/>
      <c r="M55" s="232"/>
      <c r="N55" s="232"/>
      <c r="O55" s="232"/>
      <c r="P55" s="233"/>
      <c r="Q55" s="232"/>
      <c r="R55" s="231"/>
    </row>
    <row r="56" spans="2:18">
      <c r="B56" s="235"/>
      <c r="C56" s="232"/>
      <c r="D56" s="234"/>
      <c r="E56" s="232"/>
      <c r="F56" s="232"/>
      <c r="G56" s="232"/>
      <c r="H56" s="233"/>
      <c r="I56" s="232"/>
      <c r="J56" s="234"/>
      <c r="K56" s="232"/>
      <c r="L56" s="232"/>
      <c r="M56" s="232"/>
      <c r="N56" s="232"/>
      <c r="O56" s="232"/>
      <c r="P56" s="233"/>
      <c r="Q56" s="232"/>
      <c r="R56" s="231"/>
    </row>
    <row r="57" spans="2:18">
      <c r="B57" s="235"/>
      <c r="C57" s="232"/>
      <c r="D57" s="234"/>
      <c r="E57" s="232"/>
      <c r="F57" s="232"/>
      <c r="G57" s="232"/>
      <c r="H57" s="233"/>
      <c r="I57" s="232"/>
      <c r="J57" s="234"/>
      <c r="K57" s="232"/>
      <c r="L57" s="232"/>
      <c r="M57" s="232"/>
      <c r="N57" s="232"/>
      <c r="O57" s="232"/>
      <c r="P57" s="233"/>
      <c r="Q57" s="232"/>
      <c r="R57" s="231"/>
    </row>
    <row r="58" spans="2:18">
      <c r="B58" s="235"/>
      <c r="C58" s="232"/>
      <c r="D58" s="234"/>
      <c r="E58" s="232"/>
      <c r="F58" s="232"/>
      <c r="G58" s="232"/>
      <c r="H58" s="233"/>
      <c r="I58" s="232"/>
      <c r="J58" s="234"/>
      <c r="K58" s="232"/>
      <c r="L58" s="232"/>
      <c r="M58" s="232"/>
      <c r="N58" s="232"/>
      <c r="O58" s="232"/>
      <c r="P58" s="233"/>
      <c r="Q58" s="232"/>
      <c r="R58" s="231"/>
    </row>
    <row r="59" spans="2:18" s="153" customFormat="1">
      <c r="B59" s="197"/>
      <c r="C59" s="195"/>
      <c r="D59" s="230" t="s">
        <v>45</v>
      </c>
      <c r="E59" s="228"/>
      <c r="F59" s="228"/>
      <c r="G59" s="229" t="s">
        <v>46</v>
      </c>
      <c r="H59" s="227"/>
      <c r="I59" s="195"/>
      <c r="J59" s="230" t="s">
        <v>45</v>
      </c>
      <c r="K59" s="228"/>
      <c r="L59" s="228"/>
      <c r="M59" s="228"/>
      <c r="N59" s="229" t="s">
        <v>46</v>
      </c>
      <c r="O59" s="228"/>
      <c r="P59" s="227"/>
      <c r="Q59" s="195"/>
      <c r="R59" s="194"/>
    </row>
    <row r="60" spans="2:18">
      <c r="B60" s="235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1"/>
    </row>
    <row r="61" spans="2:18" s="153" customFormat="1">
      <c r="B61" s="197"/>
      <c r="C61" s="195"/>
      <c r="D61" s="237" t="s">
        <v>47</v>
      </c>
      <c r="E61" s="191"/>
      <c r="F61" s="191"/>
      <c r="G61" s="191"/>
      <c r="H61" s="236"/>
      <c r="I61" s="195"/>
      <c r="J61" s="237" t="s">
        <v>48</v>
      </c>
      <c r="K61" s="191"/>
      <c r="L61" s="191"/>
      <c r="M61" s="191"/>
      <c r="N61" s="191"/>
      <c r="O61" s="191"/>
      <c r="P61" s="236"/>
      <c r="Q61" s="195"/>
      <c r="R61" s="194"/>
    </row>
    <row r="62" spans="2:18">
      <c r="B62" s="235"/>
      <c r="C62" s="232"/>
      <c r="D62" s="234"/>
      <c r="E62" s="232"/>
      <c r="F62" s="232"/>
      <c r="G62" s="232"/>
      <c r="H62" s="233"/>
      <c r="I62" s="232"/>
      <c r="J62" s="234"/>
      <c r="K62" s="232"/>
      <c r="L62" s="232"/>
      <c r="M62" s="232"/>
      <c r="N62" s="232"/>
      <c r="O62" s="232"/>
      <c r="P62" s="233"/>
      <c r="Q62" s="232"/>
      <c r="R62" s="231"/>
    </row>
    <row r="63" spans="2:18">
      <c r="B63" s="235"/>
      <c r="C63" s="232"/>
      <c r="D63" s="234"/>
      <c r="E63" s="232"/>
      <c r="F63" s="232"/>
      <c r="G63" s="232"/>
      <c r="H63" s="233"/>
      <c r="I63" s="232"/>
      <c r="J63" s="234"/>
      <c r="K63" s="232"/>
      <c r="L63" s="232"/>
      <c r="M63" s="232"/>
      <c r="N63" s="232"/>
      <c r="O63" s="232"/>
      <c r="P63" s="233"/>
      <c r="Q63" s="232"/>
      <c r="R63" s="231"/>
    </row>
    <row r="64" spans="2:18">
      <c r="B64" s="235"/>
      <c r="C64" s="232"/>
      <c r="D64" s="234"/>
      <c r="E64" s="232"/>
      <c r="F64" s="232"/>
      <c r="G64" s="232"/>
      <c r="H64" s="233"/>
      <c r="I64" s="232"/>
      <c r="J64" s="234"/>
      <c r="K64" s="232"/>
      <c r="L64" s="232"/>
      <c r="M64" s="232"/>
      <c r="N64" s="232"/>
      <c r="O64" s="232"/>
      <c r="P64" s="233"/>
      <c r="Q64" s="232"/>
      <c r="R64" s="231"/>
    </row>
    <row r="65" spans="2:18">
      <c r="B65" s="235"/>
      <c r="C65" s="232"/>
      <c r="D65" s="234"/>
      <c r="E65" s="232"/>
      <c r="F65" s="232"/>
      <c r="G65" s="232"/>
      <c r="H65" s="233"/>
      <c r="I65" s="232"/>
      <c r="J65" s="234"/>
      <c r="K65" s="232"/>
      <c r="L65" s="232"/>
      <c r="M65" s="232"/>
      <c r="N65" s="232"/>
      <c r="O65" s="232"/>
      <c r="P65" s="233"/>
      <c r="Q65" s="232"/>
      <c r="R65" s="231"/>
    </row>
    <row r="66" spans="2:18">
      <c r="B66" s="235"/>
      <c r="C66" s="232"/>
      <c r="D66" s="234"/>
      <c r="E66" s="232"/>
      <c r="F66" s="232"/>
      <c r="G66" s="232"/>
      <c r="H66" s="233"/>
      <c r="I66" s="232"/>
      <c r="J66" s="234"/>
      <c r="K66" s="232"/>
      <c r="L66" s="232"/>
      <c r="M66" s="232"/>
      <c r="N66" s="232"/>
      <c r="O66" s="232"/>
      <c r="P66" s="233"/>
      <c r="Q66" s="232"/>
      <c r="R66" s="231"/>
    </row>
    <row r="67" spans="2:18">
      <c r="B67" s="235"/>
      <c r="C67" s="232"/>
      <c r="D67" s="234"/>
      <c r="E67" s="232"/>
      <c r="F67" s="232"/>
      <c r="G67" s="232"/>
      <c r="H67" s="233"/>
      <c r="I67" s="232"/>
      <c r="J67" s="234"/>
      <c r="K67" s="232"/>
      <c r="L67" s="232"/>
      <c r="M67" s="232"/>
      <c r="N67" s="232"/>
      <c r="O67" s="232"/>
      <c r="P67" s="233"/>
      <c r="Q67" s="232"/>
      <c r="R67" s="231"/>
    </row>
    <row r="68" spans="2:18">
      <c r="B68" s="235"/>
      <c r="C68" s="232"/>
      <c r="D68" s="234"/>
      <c r="E68" s="232"/>
      <c r="F68" s="232"/>
      <c r="G68" s="232"/>
      <c r="H68" s="233"/>
      <c r="I68" s="232"/>
      <c r="J68" s="234"/>
      <c r="K68" s="232"/>
      <c r="L68" s="232"/>
      <c r="M68" s="232"/>
      <c r="N68" s="232"/>
      <c r="O68" s="232"/>
      <c r="P68" s="233"/>
      <c r="Q68" s="232"/>
      <c r="R68" s="231"/>
    </row>
    <row r="69" spans="2:18">
      <c r="B69" s="235"/>
      <c r="C69" s="232"/>
      <c r="D69" s="234"/>
      <c r="E69" s="232"/>
      <c r="F69" s="232"/>
      <c r="G69" s="232"/>
      <c r="H69" s="233"/>
      <c r="I69" s="232"/>
      <c r="J69" s="234"/>
      <c r="K69" s="232"/>
      <c r="L69" s="232"/>
      <c r="M69" s="232"/>
      <c r="N69" s="232"/>
      <c r="O69" s="232"/>
      <c r="P69" s="233"/>
      <c r="Q69" s="232"/>
      <c r="R69" s="231"/>
    </row>
    <row r="70" spans="2:18" s="153" customFormat="1">
      <c r="B70" s="197"/>
      <c r="C70" s="195"/>
      <c r="D70" s="230" t="s">
        <v>45</v>
      </c>
      <c r="E70" s="228"/>
      <c r="F70" s="228"/>
      <c r="G70" s="229" t="s">
        <v>46</v>
      </c>
      <c r="H70" s="227"/>
      <c r="I70" s="195"/>
      <c r="J70" s="230" t="s">
        <v>45</v>
      </c>
      <c r="K70" s="228"/>
      <c r="L70" s="228"/>
      <c r="M70" s="228"/>
      <c r="N70" s="229" t="s">
        <v>46</v>
      </c>
      <c r="O70" s="228"/>
      <c r="P70" s="227"/>
      <c r="Q70" s="195"/>
      <c r="R70" s="194"/>
    </row>
    <row r="71" spans="2:18" s="153" customFormat="1" ht="14.45" customHeight="1">
      <c r="B71" s="156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4"/>
    </row>
    <row r="75" spans="2:18" s="153" customFormat="1" ht="6.95" customHeight="1">
      <c r="B75" s="211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09"/>
    </row>
    <row r="76" spans="2:18" s="153" customFormat="1" ht="36.950000000000003" customHeight="1">
      <c r="B76" s="197"/>
      <c r="C76" s="331" t="s">
        <v>91</v>
      </c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194"/>
    </row>
    <row r="77" spans="2:18" s="153" customFormat="1" ht="6.95" customHeight="1">
      <c r="B77" s="197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4"/>
    </row>
    <row r="78" spans="2:18" s="153" customFormat="1" ht="30" customHeight="1">
      <c r="B78" s="197"/>
      <c r="C78" s="206" t="s">
        <v>15</v>
      </c>
      <c r="D78" s="195"/>
      <c r="E78" s="195"/>
      <c r="F78" s="333" t="str">
        <f>F6</f>
        <v>Rekonštrukcia nevyužívaného objektu v obci na podnikateľskú činnosť</v>
      </c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195"/>
      <c r="R78" s="194"/>
    </row>
    <row r="79" spans="2:18" s="153" customFormat="1" ht="36.950000000000003" customHeight="1">
      <c r="B79" s="197"/>
      <c r="C79" s="208" t="s">
        <v>88</v>
      </c>
      <c r="D79" s="195"/>
      <c r="E79" s="195"/>
      <c r="F79" s="345" t="str">
        <f>F7</f>
        <v>04 - Oplotenie</v>
      </c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195"/>
      <c r="R79" s="194"/>
    </row>
    <row r="80" spans="2:18" s="153" customFormat="1" ht="6.95" customHeight="1">
      <c r="B80" s="197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4"/>
    </row>
    <row r="81" spans="2:47" s="153" customFormat="1" ht="18" customHeight="1">
      <c r="B81" s="197"/>
      <c r="C81" s="206" t="s">
        <v>18</v>
      </c>
      <c r="D81" s="195"/>
      <c r="E81" s="195"/>
      <c r="F81" s="207" t="str">
        <f>F9</f>
        <v>Dolné Plachtince</v>
      </c>
      <c r="G81" s="195"/>
      <c r="H81" s="195"/>
      <c r="I81" s="195"/>
      <c r="J81" s="195"/>
      <c r="K81" s="206" t="s">
        <v>20</v>
      </c>
      <c r="L81" s="195"/>
      <c r="M81" s="337">
        <f>IF(O9="","",O9)</f>
        <v>43969</v>
      </c>
      <c r="N81" s="337"/>
      <c r="O81" s="337"/>
      <c r="P81" s="337"/>
      <c r="Q81" s="195"/>
      <c r="R81" s="194"/>
    </row>
    <row r="82" spans="2:47" s="153" customFormat="1" ht="6.95" customHeight="1">
      <c r="B82" s="197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4"/>
    </row>
    <row r="83" spans="2:47" s="153" customFormat="1">
      <c r="B83" s="197"/>
      <c r="C83" s="206" t="s">
        <v>21</v>
      </c>
      <c r="D83" s="195"/>
      <c r="E83" s="195"/>
      <c r="F83" s="207" t="str">
        <f>E12</f>
        <v xml:space="preserve"> </v>
      </c>
      <c r="G83" s="195"/>
      <c r="H83" s="195"/>
      <c r="I83" s="195"/>
      <c r="J83" s="195"/>
      <c r="K83" s="206" t="s">
        <v>25</v>
      </c>
      <c r="L83" s="195"/>
      <c r="M83" s="338" t="str">
        <f>E18</f>
        <v xml:space="preserve"> </v>
      </c>
      <c r="N83" s="338"/>
      <c r="O83" s="338"/>
      <c r="P83" s="338"/>
      <c r="Q83" s="338"/>
      <c r="R83" s="194"/>
    </row>
    <row r="84" spans="2:47" s="153" customFormat="1" ht="14.45" customHeight="1">
      <c r="B84" s="197"/>
      <c r="C84" s="206" t="s">
        <v>24</v>
      </c>
      <c r="D84" s="195"/>
      <c r="E84" s="195"/>
      <c r="F84" s="207" t="str">
        <f>IF(E15="","",E15)</f>
        <v xml:space="preserve"> </v>
      </c>
      <c r="G84" s="195"/>
      <c r="H84" s="195"/>
      <c r="I84" s="195"/>
      <c r="J84" s="195"/>
      <c r="K84" s="206" t="s">
        <v>28</v>
      </c>
      <c r="L84" s="195"/>
      <c r="M84" s="338" t="str">
        <f>E21</f>
        <v xml:space="preserve"> </v>
      </c>
      <c r="N84" s="338"/>
      <c r="O84" s="338"/>
      <c r="P84" s="338"/>
      <c r="Q84" s="338"/>
      <c r="R84" s="194"/>
    </row>
    <row r="85" spans="2:47" s="153" customFormat="1" ht="10.35" customHeight="1">
      <c r="B85" s="197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4"/>
    </row>
    <row r="86" spans="2:47" s="153" customFormat="1" ht="29.25" customHeight="1">
      <c r="B86" s="197"/>
      <c r="C86" s="346" t="s">
        <v>92</v>
      </c>
      <c r="D86" s="347"/>
      <c r="E86" s="347"/>
      <c r="F86" s="347"/>
      <c r="G86" s="347"/>
      <c r="H86" s="212"/>
      <c r="I86" s="212"/>
      <c r="J86" s="212"/>
      <c r="K86" s="212"/>
      <c r="L86" s="212"/>
      <c r="M86" s="212"/>
      <c r="N86" s="346" t="s">
        <v>93</v>
      </c>
      <c r="O86" s="347"/>
      <c r="P86" s="347"/>
      <c r="Q86" s="347"/>
      <c r="R86" s="194"/>
    </row>
    <row r="87" spans="2:47" s="153" customFormat="1" ht="10.35" customHeight="1">
      <c r="B87" s="197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4"/>
    </row>
    <row r="88" spans="2:47" s="153" customFormat="1" ht="29.25" customHeight="1">
      <c r="B88" s="197"/>
      <c r="C88" s="216" t="s">
        <v>94</v>
      </c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348">
        <f>N115</f>
        <v>0</v>
      </c>
      <c r="O88" s="349"/>
      <c r="P88" s="349"/>
      <c r="Q88" s="349"/>
      <c r="R88" s="194"/>
      <c r="AU88" s="157" t="s">
        <v>95</v>
      </c>
    </row>
    <row r="89" spans="2:47" s="222" customFormat="1" ht="24.95" customHeight="1">
      <c r="B89" s="226"/>
      <c r="C89" s="224"/>
      <c r="D89" s="225" t="s">
        <v>620</v>
      </c>
      <c r="E89" s="224"/>
      <c r="F89" s="224"/>
      <c r="G89" s="224"/>
      <c r="H89" s="224"/>
      <c r="I89" s="224"/>
      <c r="J89" s="224"/>
      <c r="K89" s="224"/>
      <c r="L89" s="224"/>
      <c r="M89" s="224"/>
      <c r="N89" s="350">
        <f>N116</f>
        <v>0</v>
      </c>
      <c r="O89" s="351"/>
      <c r="P89" s="351"/>
      <c r="Q89" s="351"/>
      <c r="R89" s="223"/>
    </row>
    <row r="90" spans="2:47" s="217" customFormat="1" ht="19.899999999999999" customHeight="1">
      <c r="B90" s="221"/>
      <c r="C90" s="219"/>
      <c r="D90" s="220" t="s">
        <v>98</v>
      </c>
      <c r="E90" s="219"/>
      <c r="F90" s="219"/>
      <c r="G90" s="219"/>
      <c r="H90" s="219"/>
      <c r="I90" s="219"/>
      <c r="J90" s="219"/>
      <c r="K90" s="219"/>
      <c r="L90" s="219"/>
      <c r="M90" s="219"/>
      <c r="N90" s="352">
        <f>N117</f>
        <v>0</v>
      </c>
      <c r="O90" s="353"/>
      <c r="P90" s="353"/>
      <c r="Q90" s="353"/>
      <c r="R90" s="218"/>
    </row>
    <row r="91" spans="2:47" s="217" customFormat="1" ht="19.899999999999999" customHeight="1">
      <c r="B91" s="221"/>
      <c r="C91" s="219"/>
      <c r="D91" s="220" t="s">
        <v>612</v>
      </c>
      <c r="E91" s="219"/>
      <c r="F91" s="219"/>
      <c r="G91" s="219"/>
      <c r="H91" s="219"/>
      <c r="I91" s="219"/>
      <c r="J91" s="219"/>
      <c r="K91" s="219"/>
      <c r="L91" s="219"/>
      <c r="M91" s="219"/>
      <c r="N91" s="352">
        <f>N122</f>
        <v>0</v>
      </c>
      <c r="O91" s="353"/>
      <c r="P91" s="353"/>
      <c r="Q91" s="353"/>
      <c r="R91" s="218"/>
    </row>
    <row r="92" spans="2:47" s="217" customFormat="1" ht="19.899999999999999" customHeight="1">
      <c r="B92" s="221"/>
      <c r="C92" s="219"/>
      <c r="D92" s="220" t="s">
        <v>102</v>
      </c>
      <c r="E92" s="219"/>
      <c r="F92" s="219"/>
      <c r="G92" s="219"/>
      <c r="H92" s="219"/>
      <c r="I92" s="219"/>
      <c r="J92" s="219"/>
      <c r="K92" s="219"/>
      <c r="L92" s="219"/>
      <c r="M92" s="219"/>
      <c r="N92" s="352">
        <f>N128</f>
        <v>0</v>
      </c>
      <c r="O92" s="353"/>
      <c r="P92" s="353"/>
      <c r="Q92" s="353"/>
      <c r="R92" s="218"/>
    </row>
    <row r="93" spans="2:47" s="222" customFormat="1" ht="24.95" customHeight="1">
      <c r="B93" s="226"/>
      <c r="C93" s="224"/>
      <c r="D93" s="225" t="s">
        <v>578</v>
      </c>
      <c r="E93" s="224"/>
      <c r="F93" s="224"/>
      <c r="G93" s="224"/>
      <c r="H93" s="224"/>
      <c r="I93" s="224"/>
      <c r="J93" s="224"/>
      <c r="K93" s="224"/>
      <c r="L93" s="224"/>
      <c r="M93" s="224"/>
      <c r="N93" s="350">
        <f>N130</f>
        <v>0</v>
      </c>
      <c r="O93" s="351"/>
      <c r="P93" s="351"/>
      <c r="Q93" s="351"/>
      <c r="R93" s="223"/>
    </row>
    <row r="94" spans="2:47" s="217" customFormat="1" ht="19.899999999999999" customHeight="1">
      <c r="B94" s="221"/>
      <c r="C94" s="219"/>
      <c r="D94" s="220" t="s">
        <v>109</v>
      </c>
      <c r="E94" s="219"/>
      <c r="F94" s="219"/>
      <c r="G94" s="219"/>
      <c r="H94" s="219"/>
      <c r="I94" s="219"/>
      <c r="J94" s="219"/>
      <c r="K94" s="219"/>
      <c r="L94" s="219"/>
      <c r="M94" s="219"/>
      <c r="N94" s="352">
        <f>N131</f>
        <v>0</v>
      </c>
      <c r="O94" s="353"/>
      <c r="P94" s="353"/>
      <c r="Q94" s="353"/>
      <c r="R94" s="218"/>
    </row>
    <row r="95" spans="2:47" s="153" customFormat="1" ht="21.75" customHeight="1">
      <c r="B95" s="197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4"/>
    </row>
    <row r="96" spans="2:47" s="153" customFormat="1" ht="29.25" customHeight="1">
      <c r="B96" s="197"/>
      <c r="C96" s="216" t="s">
        <v>112</v>
      </c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349">
        <v>0</v>
      </c>
      <c r="O96" s="354"/>
      <c r="P96" s="354"/>
      <c r="Q96" s="354"/>
      <c r="R96" s="194"/>
      <c r="T96" s="215"/>
      <c r="U96" s="214" t="s">
        <v>33</v>
      </c>
    </row>
    <row r="97" spans="2:18" s="153" customFormat="1" ht="18" customHeight="1">
      <c r="B97" s="197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4"/>
    </row>
    <row r="98" spans="2:18" s="153" customFormat="1" ht="29.25" customHeight="1">
      <c r="B98" s="197"/>
      <c r="C98" s="213" t="s">
        <v>81</v>
      </c>
      <c r="D98" s="212"/>
      <c r="E98" s="212"/>
      <c r="F98" s="212"/>
      <c r="G98" s="212"/>
      <c r="H98" s="212"/>
      <c r="I98" s="212"/>
      <c r="J98" s="212"/>
      <c r="K98" s="212"/>
      <c r="L98" s="355">
        <f>ROUND(SUM(N88+N96),2)</f>
        <v>0</v>
      </c>
      <c r="M98" s="355"/>
      <c r="N98" s="355"/>
      <c r="O98" s="355"/>
      <c r="P98" s="355"/>
      <c r="Q98" s="355"/>
      <c r="R98" s="194"/>
    </row>
    <row r="99" spans="2:18" s="153" customFormat="1" ht="6.95" customHeight="1">
      <c r="B99" s="156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4"/>
    </row>
    <row r="103" spans="2:18" s="153" customFormat="1" ht="6.95" customHeight="1">
      <c r="B103" s="211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09"/>
    </row>
    <row r="104" spans="2:18" s="153" customFormat="1" ht="36.950000000000003" customHeight="1">
      <c r="B104" s="197"/>
      <c r="C104" s="331" t="s">
        <v>113</v>
      </c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194"/>
    </row>
    <row r="105" spans="2:18" s="153" customFormat="1" ht="6.95" customHeight="1">
      <c r="B105" s="197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4"/>
    </row>
    <row r="106" spans="2:18" s="153" customFormat="1" ht="30" customHeight="1">
      <c r="B106" s="197"/>
      <c r="C106" s="206" t="s">
        <v>15</v>
      </c>
      <c r="D106" s="195"/>
      <c r="E106" s="195"/>
      <c r="F106" s="333" t="str">
        <f>F6</f>
        <v>Rekonštrukcia nevyužívaného objektu v obci na podnikateľskú činnosť</v>
      </c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195"/>
      <c r="R106" s="194"/>
    </row>
    <row r="107" spans="2:18" s="153" customFormat="1" ht="36.950000000000003" customHeight="1">
      <c r="B107" s="197"/>
      <c r="C107" s="208" t="s">
        <v>88</v>
      </c>
      <c r="D107" s="195"/>
      <c r="E107" s="195"/>
      <c r="F107" s="345" t="str">
        <f>F7</f>
        <v>04 - Oplotenie</v>
      </c>
      <c r="G107" s="336"/>
      <c r="H107" s="336"/>
      <c r="I107" s="336"/>
      <c r="J107" s="336"/>
      <c r="K107" s="336"/>
      <c r="L107" s="336"/>
      <c r="M107" s="336"/>
      <c r="N107" s="336"/>
      <c r="O107" s="336"/>
      <c r="P107" s="336"/>
      <c r="Q107" s="195"/>
      <c r="R107" s="194"/>
    </row>
    <row r="108" spans="2:18" s="153" customFormat="1" ht="6.95" customHeight="1">
      <c r="B108" s="197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4"/>
    </row>
    <row r="109" spans="2:18" s="153" customFormat="1" ht="18" customHeight="1">
      <c r="B109" s="197"/>
      <c r="C109" s="206" t="s">
        <v>18</v>
      </c>
      <c r="D109" s="195"/>
      <c r="E109" s="195"/>
      <c r="F109" s="207" t="str">
        <f>F9</f>
        <v>Dolné Plachtince</v>
      </c>
      <c r="G109" s="195"/>
      <c r="H109" s="195"/>
      <c r="I109" s="195"/>
      <c r="J109" s="195"/>
      <c r="K109" s="206" t="s">
        <v>20</v>
      </c>
      <c r="L109" s="195"/>
      <c r="M109" s="337">
        <f>IF(O9="","",O9)</f>
        <v>43969</v>
      </c>
      <c r="N109" s="337"/>
      <c r="O109" s="337"/>
      <c r="P109" s="337"/>
      <c r="Q109" s="195"/>
      <c r="R109" s="194"/>
    </row>
    <row r="110" spans="2:18" s="153" customFormat="1" ht="6.95" customHeight="1">
      <c r="B110" s="197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4"/>
    </row>
    <row r="111" spans="2:18" s="153" customFormat="1">
      <c r="B111" s="197"/>
      <c r="C111" s="206" t="s">
        <v>21</v>
      </c>
      <c r="D111" s="195"/>
      <c r="E111" s="195"/>
      <c r="F111" s="207" t="str">
        <f>E12</f>
        <v xml:space="preserve"> </v>
      </c>
      <c r="G111" s="195"/>
      <c r="H111" s="195"/>
      <c r="I111" s="195"/>
      <c r="J111" s="195"/>
      <c r="K111" s="206" t="s">
        <v>25</v>
      </c>
      <c r="L111" s="195"/>
      <c r="M111" s="338" t="str">
        <f>E18</f>
        <v xml:space="preserve"> </v>
      </c>
      <c r="N111" s="338"/>
      <c r="O111" s="338"/>
      <c r="P111" s="338"/>
      <c r="Q111" s="338"/>
      <c r="R111" s="194"/>
    </row>
    <row r="112" spans="2:18" s="153" customFormat="1" ht="14.45" customHeight="1">
      <c r="B112" s="197"/>
      <c r="C112" s="206" t="s">
        <v>24</v>
      </c>
      <c r="D112" s="195"/>
      <c r="E112" s="195"/>
      <c r="F112" s="207" t="str">
        <f>IF(E15="","",E15)</f>
        <v xml:space="preserve"> </v>
      </c>
      <c r="G112" s="195"/>
      <c r="H112" s="195"/>
      <c r="I112" s="195"/>
      <c r="J112" s="195"/>
      <c r="K112" s="206" t="s">
        <v>28</v>
      </c>
      <c r="L112" s="195"/>
      <c r="M112" s="338" t="str">
        <f>E21</f>
        <v xml:space="preserve"> </v>
      </c>
      <c r="N112" s="338"/>
      <c r="O112" s="338"/>
      <c r="P112" s="338"/>
      <c r="Q112" s="338"/>
      <c r="R112" s="194"/>
    </row>
    <row r="113" spans="2:65" s="153" customFormat="1" ht="10.35" customHeight="1">
      <c r="B113" s="197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4"/>
    </row>
    <row r="114" spans="2:65" s="198" customFormat="1" ht="29.25" customHeight="1">
      <c r="B114" s="205"/>
      <c r="C114" s="204" t="s">
        <v>114</v>
      </c>
      <c r="D114" s="203" t="s">
        <v>115</v>
      </c>
      <c r="E114" s="203" t="s">
        <v>51</v>
      </c>
      <c r="F114" s="356" t="s">
        <v>116</v>
      </c>
      <c r="G114" s="356"/>
      <c r="H114" s="356"/>
      <c r="I114" s="356"/>
      <c r="J114" s="203" t="s">
        <v>117</v>
      </c>
      <c r="K114" s="203" t="s">
        <v>118</v>
      </c>
      <c r="L114" s="356" t="s">
        <v>119</v>
      </c>
      <c r="M114" s="356"/>
      <c r="N114" s="356" t="s">
        <v>93</v>
      </c>
      <c r="O114" s="356"/>
      <c r="P114" s="356"/>
      <c r="Q114" s="357"/>
      <c r="R114" s="202"/>
      <c r="T114" s="201" t="s">
        <v>120</v>
      </c>
      <c r="U114" s="200" t="s">
        <v>33</v>
      </c>
      <c r="V114" s="200" t="s">
        <v>121</v>
      </c>
      <c r="W114" s="200" t="s">
        <v>122</v>
      </c>
      <c r="X114" s="200" t="s">
        <v>123</v>
      </c>
      <c r="Y114" s="200" t="s">
        <v>124</v>
      </c>
      <c r="Z114" s="200" t="s">
        <v>125</v>
      </c>
      <c r="AA114" s="199" t="s">
        <v>126</v>
      </c>
    </row>
    <row r="115" spans="2:65" s="153" customFormat="1" ht="29.25" customHeight="1">
      <c r="B115" s="197"/>
      <c r="C115" s="196" t="s">
        <v>89</v>
      </c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358">
        <f>BK115</f>
        <v>0</v>
      </c>
      <c r="O115" s="359"/>
      <c r="P115" s="359"/>
      <c r="Q115" s="359"/>
      <c r="R115" s="194"/>
      <c r="T115" s="193"/>
      <c r="U115" s="191"/>
      <c r="V115" s="191"/>
      <c r="W115" s="192">
        <f>W116+W130</f>
        <v>149.29908</v>
      </c>
      <c r="X115" s="191"/>
      <c r="Y115" s="192">
        <f>Y116+Y130</f>
        <v>35.984047799999999</v>
      </c>
      <c r="Z115" s="191"/>
      <c r="AA115" s="190">
        <f>AA116+AA130</f>
        <v>0</v>
      </c>
      <c r="AT115" s="157" t="s">
        <v>68</v>
      </c>
      <c r="AU115" s="157" t="s">
        <v>95</v>
      </c>
      <c r="BK115" s="189">
        <f>BK116+BK130</f>
        <v>0</v>
      </c>
    </row>
    <row r="116" spans="2:65" s="173" customFormat="1" ht="37.35" customHeight="1">
      <c r="B116" s="183"/>
      <c r="C116" s="178"/>
      <c r="D116" s="188" t="s">
        <v>620</v>
      </c>
      <c r="E116" s="188"/>
      <c r="F116" s="188"/>
      <c r="G116" s="188"/>
      <c r="H116" s="188"/>
      <c r="I116" s="188"/>
      <c r="J116" s="188"/>
      <c r="K116" s="188"/>
      <c r="L116" s="188"/>
      <c r="M116" s="188"/>
      <c r="N116" s="360">
        <f>BK116</f>
        <v>0</v>
      </c>
      <c r="O116" s="361"/>
      <c r="P116" s="361"/>
      <c r="Q116" s="361"/>
      <c r="R116" s="181"/>
      <c r="T116" s="180"/>
      <c r="U116" s="178"/>
      <c r="V116" s="178"/>
      <c r="W116" s="179">
        <f>W117+W122+W128</f>
        <v>111.41485</v>
      </c>
      <c r="X116" s="178"/>
      <c r="Y116" s="179">
        <f>Y117+Y122+Y128</f>
        <v>35.154667799999999</v>
      </c>
      <c r="Z116" s="178"/>
      <c r="AA116" s="177">
        <f>AA117+AA122+AA128</f>
        <v>0</v>
      </c>
      <c r="AR116" s="175" t="s">
        <v>76</v>
      </c>
      <c r="AT116" s="176" t="s">
        <v>68</v>
      </c>
      <c r="AU116" s="176" t="s">
        <v>69</v>
      </c>
      <c r="AY116" s="175" t="s">
        <v>128</v>
      </c>
      <c r="BK116" s="174">
        <f>BK117+BK122+BK128</f>
        <v>0</v>
      </c>
    </row>
    <row r="117" spans="2:65" s="173" customFormat="1" ht="19.899999999999999" customHeight="1">
      <c r="B117" s="183"/>
      <c r="C117" s="178"/>
      <c r="D117" s="182" t="s">
        <v>98</v>
      </c>
      <c r="E117" s="182"/>
      <c r="F117" s="182"/>
      <c r="G117" s="182"/>
      <c r="H117" s="182"/>
      <c r="I117" s="182"/>
      <c r="J117" s="182"/>
      <c r="K117" s="182"/>
      <c r="L117" s="182"/>
      <c r="M117" s="182"/>
      <c r="N117" s="362">
        <f>BK117</f>
        <v>0</v>
      </c>
      <c r="O117" s="363"/>
      <c r="P117" s="363"/>
      <c r="Q117" s="363"/>
      <c r="R117" s="181"/>
      <c r="T117" s="180"/>
      <c r="U117" s="178"/>
      <c r="V117" s="178"/>
      <c r="W117" s="179">
        <f>SUM(W118:W121)</f>
        <v>71.046879000000004</v>
      </c>
      <c r="X117" s="178"/>
      <c r="Y117" s="179">
        <f>SUM(Y118:Y121)</f>
        <v>0</v>
      </c>
      <c r="Z117" s="178"/>
      <c r="AA117" s="177">
        <f>SUM(AA118:AA121)</f>
        <v>0</v>
      </c>
      <c r="AR117" s="175" t="s">
        <v>76</v>
      </c>
      <c r="AT117" s="176" t="s">
        <v>68</v>
      </c>
      <c r="AU117" s="176" t="s">
        <v>76</v>
      </c>
      <c r="AY117" s="175" t="s">
        <v>128</v>
      </c>
      <c r="BK117" s="174">
        <f>SUM(BK118:BK121)</f>
        <v>0</v>
      </c>
    </row>
    <row r="118" spans="2:65" s="153" customFormat="1" ht="25.5" customHeight="1">
      <c r="B118" s="169"/>
      <c r="C118" s="168" t="s">
        <v>76</v>
      </c>
      <c r="D118" s="168" t="s">
        <v>129</v>
      </c>
      <c r="E118" s="167" t="s">
        <v>904</v>
      </c>
      <c r="F118" s="364" t="s">
        <v>903</v>
      </c>
      <c r="G118" s="364"/>
      <c r="H118" s="364"/>
      <c r="I118" s="364"/>
      <c r="J118" s="166" t="s">
        <v>186</v>
      </c>
      <c r="K118" s="165">
        <v>12.85</v>
      </c>
      <c r="L118" s="365"/>
      <c r="M118" s="365"/>
      <c r="N118" s="365">
        <f>ROUND(L118*K118,3)</f>
        <v>0</v>
      </c>
      <c r="O118" s="365"/>
      <c r="P118" s="365"/>
      <c r="Q118" s="365"/>
      <c r="R118" s="164"/>
      <c r="T118" s="163" t="s">
        <v>5</v>
      </c>
      <c r="U118" s="172" t="s">
        <v>36</v>
      </c>
      <c r="V118" s="171">
        <v>3.8503500000000002</v>
      </c>
      <c r="W118" s="171">
        <f>V118*K118</f>
        <v>49.476997500000003</v>
      </c>
      <c r="X118" s="171">
        <v>0</v>
      </c>
      <c r="Y118" s="171">
        <f>X118*K118</f>
        <v>0</v>
      </c>
      <c r="Z118" s="171">
        <v>0</v>
      </c>
      <c r="AA118" s="170">
        <f>Z118*K118</f>
        <v>0</v>
      </c>
      <c r="AR118" s="157" t="s">
        <v>136</v>
      </c>
      <c r="AT118" s="157" t="s">
        <v>129</v>
      </c>
      <c r="AU118" s="157" t="s">
        <v>127</v>
      </c>
      <c r="AY118" s="157" t="s">
        <v>128</v>
      </c>
      <c r="BE118" s="159">
        <f>IF(U118="základná",N118,0)</f>
        <v>0</v>
      </c>
      <c r="BF118" s="159">
        <f>IF(U118="znížená",N118,0)</f>
        <v>0</v>
      </c>
      <c r="BG118" s="159">
        <f>IF(U118="zákl. prenesená",N118,0)</f>
        <v>0</v>
      </c>
      <c r="BH118" s="159">
        <f>IF(U118="zníž. prenesená",N118,0)</f>
        <v>0</v>
      </c>
      <c r="BI118" s="159">
        <f>IF(U118="nulová",N118,0)</f>
        <v>0</v>
      </c>
      <c r="BJ118" s="157" t="s">
        <v>127</v>
      </c>
      <c r="BK118" s="158">
        <f>ROUND(L118*K118,3)</f>
        <v>0</v>
      </c>
      <c r="BL118" s="157" t="s">
        <v>136</v>
      </c>
      <c r="BM118" s="157" t="s">
        <v>902</v>
      </c>
    </row>
    <row r="119" spans="2:65" s="153" customFormat="1" ht="25.5" customHeight="1">
      <c r="B119" s="169"/>
      <c r="C119" s="168" t="s">
        <v>127</v>
      </c>
      <c r="D119" s="168" t="s">
        <v>129</v>
      </c>
      <c r="E119" s="167" t="s">
        <v>901</v>
      </c>
      <c r="F119" s="364" t="s">
        <v>900</v>
      </c>
      <c r="G119" s="364"/>
      <c r="H119" s="364"/>
      <c r="I119" s="364"/>
      <c r="J119" s="166" t="s">
        <v>186</v>
      </c>
      <c r="K119" s="165">
        <v>12.85</v>
      </c>
      <c r="L119" s="365"/>
      <c r="M119" s="365"/>
      <c r="N119" s="365">
        <f>ROUND(L119*K119,3)</f>
        <v>0</v>
      </c>
      <c r="O119" s="365"/>
      <c r="P119" s="365"/>
      <c r="Q119" s="365"/>
      <c r="R119" s="164"/>
      <c r="T119" s="163" t="s">
        <v>5</v>
      </c>
      <c r="U119" s="172" t="s">
        <v>36</v>
      </c>
      <c r="V119" s="171">
        <v>0.77059</v>
      </c>
      <c r="W119" s="171">
        <f>V119*K119</f>
        <v>9.9020814999999995</v>
      </c>
      <c r="X119" s="171">
        <v>0</v>
      </c>
      <c r="Y119" s="171">
        <f>X119*K119</f>
        <v>0</v>
      </c>
      <c r="Z119" s="171">
        <v>0</v>
      </c>
      <c r="AA119" s="170">
        <f>Z119*K119</f>
        <v>0</v>
      </c>
      <c r="AR119" s="157" t="s">
        <v>136</v>
      </c>
      <c r="AT119" s="157" t="s">
        <v>129</v>
      </c>
      <c r="AU119" s="157" t="s">
        <v>127</v>
      </c>
      <c r="AY119" s="157" t="s">
        <v>128</v>
      </c>
      <c r="BE119" s="159">
        <f>IF(U119="základná",N119,0)</f>
        <v>0</v>
      </c>
      <c r="BF119" s="159">
        <f>IF(U119="znížená",N119,0)</f>
        <v>0</v>
      </c>
      <c r="BG119" s="159">
        <f>IF(U119="zákl. prenesená",N119,0)</f>
        <v>0</v>
      </c>
      <c r="BH119" s="159">
        <f>IF(U119="zníž. prenesená",N119,0)</f>
        <v>0</v>
      </c>
      <c r="BI119" s="159">
        <f>IF(U119="nulová",N119,0)</f>
        <v>0</v>
      </c>
      <c r="BJ119" s="157" t="s">
        <v>127</v>
      </c>
      <c r="BK119" s="158">
        <f>ROUND(L119*K119,3)</f>
        <v>0</v>
      </c>
      <c r="BL119" s="157" t="s">
        <v>136</v>
      </c>
      <c r="BM119" s="157" t="s">
        <v>899</v>
      </c>
    </row>
    <row r="120" spans="2:65" s="153" customFormat="1" ht="51" customHeight="1">
      <c r="B120" s="169"/>
      <c r="C120" s="168" t="s">
        <v>137</v>
      </c>
      <c r="D120" s="168" t="s">
        <v>129</v>
      </c>
      <c r="E120" s="167" t="s">
        <v>898</v>
      </c>
      <c r="F120" s="364" t="s">
        <v>897</v>
      </c>
      <c r="G120" s="364"/>
      <c r="H120" s="364"/>
      <c r="I120" s="364"/>
      <c r="J120" s="166" t="s">
        <v>186</v>
      </c>
      <c r="K120" s="165">
        <v>12.85</v>
      </c>
      <c r="L120" s="365"/>
      <c r="M120" s="365"/>
      <c r="N120" s="365">
        <f>ROUND(L120*K120,3)</f>
        <v>0</v>
      </c>
      <c r="O120" s="365"/>
      <c r="P120" s="365"/>
      <c r="Q120" s="365"/>
      <c r="R120" s="164"/>
      <c r="T120" s="163" t="s">
        <v>5</v>
      </c>
      <c r="U120" s="172" t="s">
        <v>36</v>
      </c>
      <c r="V120" s="171">
        <v>6.6000000000000003E-2</v>
      </c>
      <c r="W120" s="171">
        <f>V120*K120</f>
        <v>0.84809999999999997</v>
      </c>
      <c r="X120" s="171">
        <v>0</v>
      </c>
      <c r="Y120" s="171">
        <f>X120*K120</f>
        <v>0</v>
      </c>
      <c r="Z120" s="171">
        <v>0</v>
      </c>
      <c r="AA120" s="170">
        <f>Z120*K120</f>
        <v>0</v>
      </c>
      <c r="AR120" s="157" t="s">
        <v>136</v>
      </c>
      <c r="AT120" s="157" t="s">
        <v>129</v>
      </c>
      <c r="AU120" s="157" t="s">
        <v>127</v>
      </c>
      <c r="AY120" s="157" t="s">
        <v>128</v>
      </c>
      <c r="BE120" s="159">
        <f>IF(U120="základná",N120,0)</f>
        <v>0</v>
      </c>
      <c r="BF120" s="159">
        <f>IF(U120="znížená",N120,0)</f>
        <v>0</v>
      </c>
      <c r="BG120" s="159">
        <f>IF(U120="zákl. prenesená",N120,0)</f>
        <v>0</v>
      </c>
      <c r="BH120" s="159">
        <f>IF(U120="zníž. prenesená",N120,0)</f>
        <v>0</v>
      </c>
      <c r="BI120" s="159">
        <f>IF(U120="nulová",N120,0)</f>
        <v>0</v>
      </c>
      <c r="BJ120" s="157" t="s">
        <v>127</v>
      </c>
      <c r="BK120" s="158">
        <f>ROUND(L120*K120,3)</f>
        <v>0</v>
      </c>
      <c r="BL120" s="157" t="s">
        <v>136</v>
      </c>
      <c r="BM120" s="157" t="s">
        <v>896</v>
      </c>
    </row>
    <row r="121" spans="2:65" s="153" customFormat="1" ht="25.5" customHeight="1">
      <c r="B121" s="169"/>
      <c r="C121" s="168" t="s">
        <v>136</v>
      </c>
      <c r="D121" s="168" t="s">
        <v>129</v>
      </c>
      <c r="E121" s="167" t="s">
        <v>895</v>
      </c>
      <c r="F121" s="364" t="s">
        <v>894</v>
      </c>
      <c r="G121" s="364"/>
      <c r="H121" s="364"/>
      <c r="I121" s="364"/>
      <c r="J121" s="166" t="s">
        <v>186</v>
      </c>
      <c r="K121" s="165">
        <v>12.85</v>
      </c>
      <c r="L121" s="365"/>
      <c r="M121" s="365"/>
      <c r="N121" s="365">
        <f>ROUND(L121*K121,3)</f>
        <v>0</v>
      </c>
      <c r="O121" s="365"/>
      <c r="P121" s="365"/>
      <c r="Q121" s="365"/>
      <c r="R121" s="164"/>
      <c r="T121" s="163" t="s">
        <v>5</v>
      </c>
      <c r="U121" s="172" t="s">
        <v>36</v>
      </c>
      <c r="V121" s="171">
        <v>0.84199999999999997</v>
      </c>
      <c r="W121" s="171">
        <f>V121*K121</f>
        <v>10.819699999999999</v>
      </c>
      <c r="X121" s="171">
        <v>0</v>
      </c>
      <c r="Y121" s="171">
        <f>X121*K121</f>
        <v>0</v>
      </c>
      <c r="Z121" s="171">
        <v>0</v>
      </c>
      <c r="AA121" s="170">
        <f>Z121*K121</f>
        <v>0</v>
      </c>
      <c r="AR121" s="157" t="s">
        <v>136</v>
      </c>
      <c r="AT121" s="157" t="s">
        <v>129</v>
      </c>
      <c r="AU121" s="157" t="s">
        <v>127</v>
      </c>
      <c r="AY121" s="157" t="s">
        <v>128</v>
      </c>
      <c r="BE121" s="159">
        <f>IF(U121="základná",N121,0)</f>
        <v>0</v>
      </c>
      <c r="BF121" s="159">
        <f>IF(U121="znížená",N121,0)</f>
        <v>0</v>
      </c>
      <c r="BG121" s="159">
        <f>IF(U121="zákl. prenesená",N121,0)</f>
        <v>0</v>
      </c>
      <c r="BH121" s="159">
        <f>IF(U121="zníž. prenesená",N121,0)</f>
        <v>0</v>
      </c>
      <c r="BI121" s="159">
        <f>IF(U121="nulová",N121,0)</f>
        <v>0</v>
      </c>
      <c r="BJ121" s="157" t="s">
        <v>127</v>
      </c>
      <c r="BK121" s="158">
        <f>ROUND(L121*K121,3)</f>
        <v>0</v>
      </c>
      <c r="BL121" s="157" t="s">
        <v>136</v>
      </c>
      <c r="BM121" s="157" t="s">
        <v>893</v>
      </c>
    </row>
    <row r="122" spans="2:65" s="173" customFormat="1" ht="29.85" customHeight="1">
      <c r="B122" s="183"/>
      <c r="C122" s="178"/>
      <c r="D122" s="182" t="s">
        <v>612</v>
      </c>
      <c r="E122" s="182"/>
      <c r="F122" s="182"/>
      <c r="G122" s="182"/>
      <c r="H122" s="182"/>
      <c r="I122" s="182"/>
      <c r="J122" s="182"/>
      <c r="K122" s="182"/>
      <c r="L122" s="182"/>
      <c r="M122" s="182"/>
      <c r="N122" s="370">
        <f>BK122</f>
        <v>0</v>
      </c>
      <c r="O122" s="371"/>
      <c r="P122" s="371"/>
      <c r="Q122" s="371"/>
      <c r="R122" s="181"/>
      <c r="T122" s="180"/>
      <c r="U122" s="178"/>
      <c r="V122" s="178"/>
      <c r="W122" s="179">
        <f>SUM(W123:W127)</f>
        <v>8.2132849999999991</v>
      </c>
      <c r="X122" s="178"/>
      <c r="Y122" s="179">
        <f>SUM(Y123:Y127)</f>
        <v>35.154667799999999</v>
      </c>
      <c r="Z122" s="178"/>
      <c r="AA122" s="177">
        <f>SUM(AA123:AA127)</f>
        <v>0</v>
      </c>
      <c r="AR122" s="175" t="s">
        <v>76</v>
      </c>
      <c r="AT122" s="176" t="s">
        <v>68</v>
      </c>
      <c r="AU122" s="176" t="s">
        <v>76</v>
      </c>
      <c r="AY122" s="175" t="s">
        <v>128</v>
      </c>
      <c r="BK122" s="174">
        <f>SUM(BK123:BK127)</f>
        <v>0</v>
      </c>
    </row>
    <row r="123" spans="2:65" s="153" customFormat="1" ht="25.5" customHeight="1">
      <c r="B123" s="169"/>
      <c r="C123" s="168" t="s">
        <v>145</v>
      </c>
      <c r="D123" s="168" t="s">
        <v>129</v>
      </c>
      <c r="E123" s="167" t="s">
        <v>892</v>
      </c>
      <c r="F123" s="364" t="s">
        <v>891</v>
      </c>
      <c r="G123" s="364"/>
      <c r="H123" s="364"/>
      <c r="I123" s="364"/>
      <c r="J123" s="166" t="s">
        <v>186</v>
      </c>
      <c r="K123" s="165">
        <v>1.1499999999999999</v>
      </c>
      <c r="L123" s="365"/>
      <c r="M123" s="365"/>
      <c r="N123" s="365">
        <f>ROUND(L123*K123,3)</f>
        <v>0</v>
      </c>
      <c r="O123" s="365"/>
      <c r="P123" s="365"/>
      <c r="Q123" s="365"/>
      <c r="R123" s="164"/>
      <c r="T123" s="163" t="s">
        <v>5</v>
      </c>
      <c r="U123" s="172" t="s">
        <v>36</v>
      </c>
      <c r="V123" s="171">
        <v>0.61770999999999998</v>
      </c>
      <c r="W123" s="171">
        <f>V123*K123</f>
        <v>0.7103664999999999</v>
      </c>
      <c r="X123" s="171">
        <v>2.3557299999999999</v>
      </c>
      <c r="Y123" s="171">
        <f>X123*K123</f>
        <v>2.7090894999999997</v>
      </c>
      <c r="Z123" s="171">
        <v>0</v>
      </c>
      <c r="AA123" s="170">
        <f>Z123*K123</f>
        <v>0</v>
      </c>
      <c r="AR123" s="157" t="s">
        <v>136</v>
      </c>
      <c r="AT123" s="157" t="s">
        <v>129</v>
      </c>
      <c r="AU123" s="157" t="s">
        <v>127</v>
      </c>
      <c r="AY123" s="157" t="s">
        <v>128</v>
      </c>
      <c r="BE123" s="159">
        <f>IF(U123="základná",N123,0)</f>
        <v>0</v>
      </c>
      <c r="BF123" s="159">
        <f>IF(U123="znížená",N123,0)</f>
        <v>0</v>
      </c>
      <c r="BG123" s="159">
        <f>IF(U123="zákl. prenesená",N123,0)</f>
        <v>0</v>
      </c>
      <c r="BH123" s="159">
        <f>IF(U123="zníž. prenesená",N123,0)</f>
        <v>0</v>
      </c>
      <c r="BI123" s="159">
        <f>IF(U123="nulová",N123,0)</f>
        <v>0</v>
      </c>
      <c r="BJ123" s="157" t="s">
        <v>127</v>
      </c>
      <c r="BK123" s="158">
        <f>ROUND(L123*K123,3)</f>
        <v>0</v>
      </c>
      <c r="BL123" s="157" t="s">
        <v>136</v>
      </c>
      <c r="BM123" s="157" t="s">
        <v>890</v>
      </c>
    </row>
    <row r="124" spans="2:65" s="153" customFormat="1" ht="25.5" customHeight="1">
      <c r="B124" s="169"/>
      <c r="C124" s="168" t="s">
        <v>141</v>
      </c>
      <c r="D124" s="168" t="s">
        <v>129</v>
      </c>
      <c r="E124" s="167" t="s">
        <v>889</v>
      </c>
      <c r="F124" s="364" t="s">
        <v>888</v>
      </c>
      <c r="G124" s="364"/>
      <c r="H124" s="364"/>
      <c r="I124" s="364"/>
      <c r="J124" s="166" t="s">
        <v>186</v>
      </c>
      <c r="K124" s="165">
        <v>1.1499999999999999</v>
      </c>
      <c r="L124" s="365"/>
      <c r="M124" s="365"/>
      <c r="N124" s="365">
        <f>ROUND(L124*K124,3)</f>
        <v>0</v>
      </c>
      <c r="O124" s="365"/>
      <c r="P124" s="365"/>
      <c r="Q124" s="365"/>
      <c r="R124" s="164"/>
      <c r="T124" s="163" t="s">
        <v>5</v>
      </c>
      <c r="U124" s="172" t="s">
        <v>36</v>
      </c>
      <c r="V124" s="171">
        <v>0.61770999999999998</v>
      </c>
      <c r="W124" s="171">
        <f>V124*K124</f>
        <v>0.7103664999999999</v>
      </c>
      <c r="X124" s="171">
        <v>0.1203</v>
      </c>
      <c r="Y124" s="171">
        <f>X124*K124</f>
        <v>0.138345</v>
      </c>
      <c r="Z124" s="171">
        <v>0</v>
      </c>
      <c r="AA124" s="170">
        <f>Z124*K124</f>
        <v>0</v>
      </c>
      <c r="AR124" s="157" t="s">
        <v>136</v>
      </c>
      <c r="AT124" s="157" t="s">
        <v>129</v>
      </c>
      <c r="AU124" s="157" t="s">
        <v>127</v>
      </c>
      <c r="AY124" s="157" t="s">
        <v>128</v>
      </c>
      <c r="BE124" s="159">
        <f>IF(U124="základná",N124,0)</f>
        <v>0</v>
      </c>
      <c r="BF124" s="159">
        <f>IF(U124="znížená",N124,0)</f>
        <v>0</v>
      </c>
      <c r="BG124" s="159">
        <f>IF(U124="zákl. prenesená",N124,0)</f>
        <v>0</v>
      </c>
      <c r="BH124" s="159">
        <f>IF(U124="zníž. prenesená",N124,0)</f>
        <v>0</v>
      </c>
      <c r="BI124" s="159">
        <f>IF(U124="nulová",N124,0)</f>
        <v>0</v>
      </c>
      <c r="BJ124" s="157" t="s">
        <v>127</v>
      </c>
      <c r="BK124" s="158">
        <f>ROUND(L124*K124,3)</f>
        <v>0</v>
      </c>
      <c r="BL124" s="157" t="s">
        <v>136</v>
      </c>
      <c r="BM124" s="157" t="s">
        <v>887</v>
      </c>
    </row>
    <row r="125" spans="2:65" s="153" customFormat="1" ht="38.25" customHeight="1">
      <c r="B125" s="169"/>
      <c r="C125" s="187" t="s">
        <v>152</v>
      </c>
      <c r="D125" s="187" t="s">
        <v>267</v>
      </c>
      <c r="E125" s="186" t="s">
        <v>605</v>
      </c>
      <c r="F125" s="366" t="s">
        <v>604</v>
      </c>
      <c r="G125" s="366"/>
      <c r="H125" s="366"/>
      <c r="I125" s="366"/>
      <c r="J125" s="185" t="s">
        <v>186</v>
      </c>
      <c r="K125" s="184">
        <v>1.1619999999999999</v>
      </c>
      <c r="L125" s="367"/>
      <c r="M125" s="367"/>
      <c r="N125" s="367">
        <f>ROUND(L125*K125,3)</f>
        <v>0</v>
      </c>
      <c r="O125" s="365"/>
      <c r="P125" s="365"/>
      <c r="Q125" s="365"/>
      <c r="R125" s="164"/>
      <c r="T125" s="163" t="s">
        <v>5</v>
      </c>
      <c r="U125" s="172" t="s">
        <v>36</v>
      </c>
      <c r="V125" s="171">
        <v>0</v>
      </c>
      <c r="W125" s="171">
        <f>V125*K125</f>
        <v>0</v>
      </c>
      <c r="X125" s="171">
        <v>2.2683499999999999</v>
      </c>
      <c r="Y125" s="171">
        <f>X125*K125</f>
        <v>2.6358226999999999</v>
      </c>
      <c r="Z125" s="171">
        <v>0</v>
      </c>
      <c r="AA125" s="170">
        <f>Z125*K125</f>
        <v>0</v>
      </c>
      <c r="AR125" s="157" t="s">
        <v>144</v>
      </c>
      <c r="AT125" s="157" t="s">
        <v>267</v>
      </c>
      <c r="AU125" s="157" t="s">
        <v>127</v>
      </c>
      <c r="AY125" s="157" t="s">
        <v>128</v>
      </c>
      <c r="BE125" s="159">
        <f>IF(U125="základná",N125,0)</f>
        <v>0</v>
      </c>
      <c r="BF125" s="159">
        <f>IF(U125="znížená",N125,0)</f>
        <v>0</v>
      </c>
      <c r="BG125" s="159">
        <f>IF(U125="zákl. prenesená",N125,0)</f>
        <v>0</v>
      </c>
      <c r="BH125" s="159">
        <f>IF(U125="zníž. prenesená",N125,0)</f>
        <v>0</v>
      </c>
      <c r="BI125" s="159">
        <f>IF(U125="nulová",N125,0)</f>
        <v>0</v>
      </c>
      <c r="BJ125" s="157" t="s">
        <v>127</v>
      </c>
      <c r="BK125" s="158">
        <f>ROUND(L125*K125,3)</f>
        <v>0</v>
      </c>
      <c r="BL125" s="157" t="s">
        <v>136</v>
      </c>
      <c r="BM125" s="157" t="s">
        <v>886</v>
      </c>
    </row>
    <row r="126" spans="2:65" s="153" customFormat="1" ht="25.5" customHeight="1">
      <c r="B126" s="169"/>
      <c r="C126" s="168" t="s">
        <v>144</v>
      </c>
      <c r="D126" s="168" t="s">
        <v>129</v>
      </c>
      <c r="E126" s="167" t="s">
        <v>750</v>
      </c>
      <c r="F126" s="364" t="s">
        <v>749</v>
      </c>
      <c r="G126" s="364"/>
      <c r="H126" s="364"/>
      <c r="I126" s="364"/>
      <c r="J126" s="166" t="s">
        <v>186</v>
      </c>
      <c r="K126" s="165">
        <v>11.7</v>
      </c>
      <c r="L126" s="365"/>
      <c r="M126" s="365"/>
      <c r="N126" s="365">
        <f>ROUND(L126*K126,3)</f>
        <v>0</v>
      </c>
      <c r="O126" s="365"/>
      <c r="P126" s="365"/>
      <c r="Q126" s="365"/>
      <c r="R126" s="164"/>
      <c r="T126" s="163" t="s">
        <v>5</v>
      </c>
      <c r="U126" s="172" t="s">
        <v>36</v>
      </c>
      <c r="V126" s="171">
        <v>0.58055999999999996</v>
      </c>
      <c r="W126" s="171">
        <f>V126*K126</f>
        <v>6.7925519999999988</v>
      </c>
      <c r="X126" s="171">
        <v>0.1203</v>
      </c>
      <c r="Y126" s="171">
        <f>X126*K126</f>
        <v>1.40751</v>
      </c>
      <c r="Z126" s="171">
        <v>0</v>
      </c>
      <c r="AA126" s="170">
        <f>Z126*K126</f>
        <v>0</v>
      </c>
      <c r="AR126" s="157" t="s">
        <v>136</v>
      </c>
      <c r="AT126" s="157" t="s">
        <v>129</v>
      </c>
      <c r="AU126" s="157" t="s">
        <v>127</v>
      </c>
      <c r="AY126" s="157" t="s">
        <v>128</v>
      </c>
      <c r="BE126" s="159">
        <f>IF(U126="základná",N126,0)</f>
        <v>0</v>
      </c>
      <c r="BF126" s="159">
        <f>IF(U126="znížená",N126,0)</f>
        <v>0</v>
      </c>
      <c r="BG126" s="159">
        <f>IF(U126="zákl. prenesená",N126,0)</f>
        <v>0</v>
      </c>
      <c r="BH126" s="159">
        <f>IF(U126="zníž. prenesená",N126,0)</f>
        <v>0</v>
      </c>
      <c r="BI126" s="159">
        <f>IF(U126="nulová",N126,0)</f>
        <v>0</v>
      </c>
      <c r="BJ126" s="157" t="s">
        <v>127</v>
      </c>
      <c r="BK126" s="158">
        <f>ROUND(L126*K126,3)</f>
        <v>0</v>
      </c>
      <c r="BL126" s="157" t="s">
        <v>136</v>
      </c>
      <c r="BM126" s="157" t="s">
        <v>885</v>
      </c>
    </row>
    <row r="127" spans="2:65" s="153" customFormat="1" ht="38.25" customHeight="1">
      <c r="B127" s="169"/>
      <c r="C127" s="187" t="s">
        <v>159</v>
      </c>
      <c r="D127" s="187" t="s">
        <v>267</v>
      </c>
      <c r="E127" s="186" t="s">
        <v>884</v>
      </c>
      <c r="F127" s="366" t="s">
        <v>883</v>
      </c>
      <c r="G127" s="366"/>
      <c r="H127" s="366"/>
      <c r="I127" s="366"/>
      <c r="J127" s="185" t="s">
        <v>186</v>
      </c>
      <c r="K127" s="184">
        <v>11.817</v>
      </c>
      <c r="L127" s="367"/>
      <c r="M127" s="367"/>
      <c r="N127" s="367">
        <f>ROUND(L127*K127,3)</f>
        <v>0</v>
      </c>
      <c r="O127" s="365"/>
      <c r="P127" s="365"/>
      <c r="Q127" s="365"/>
      <c r="R127" s="164"/>
      <c r="T127" s="163" t="s">
        <v>5</v>
      </c>
      <c r="U127" s="172" t="s">
        <v>36</v>
      </c>
      <c r="V127" s="171">
        <v>0</v>
      </c>
      <c r="W127" s="171">
        <f>V127*K127</f>
        <v>0</v>
      </c>
      <c r="X127" s="171">
        <v>2.3917999999999999</v>
      </c>
      <c r="Y127" s="171">
        <f>X127*K127</f>
        <v>28.263900599999999</v>
      </c>
      <c r="Z127" s="171">
        <v>0</v>
      </c>
      <c r="AA127" s="170">
        <f>Z127*K127</f>
        <v>0</v>
      </c>
      <c r="AR127" s="157" t="s">
        <v>144</v>
      </c>
      <c r="AT127" s="157" t="s">
        <v>267</v>
      </c>
      <c r="AU127" s="157" t="s">
        <v>127</v>
      </c>
      <c r="AY127" s="157" t="s">
        <v>128</v>
      </c>
      <c r="BE127" s="159">
        <f>IF(U127="základná",N127,0)</f>
        <v>0</v>
      </c>
      <c r="BF127" s="159">
        <f>IF(U127="znížená",N127,0)</f>
        <v>0</v>
      </c>
      <c r="BG127" s="159">
        <f>IF(U127="zákl. prenesená",N127,0)</f>
        <v>0</v>
      </c>
      <c r="BH127" s="159">
        <f>IF(U127="zníž. prenesená",N127,0)</f>
        <v>0</v>
      </c>
      <c r="BI127" s="159">
        <f>IF(U127="nulová",N127,0)</f>
        <v>0</v>
      </c>
      <c r="BJ127" s="157" t="s">
        <v>127</v>
      </c>
      <c r="BK127" s="158">
        <f>ROUND(L127*K127,3)</f>
        <v>0</v>
      </c>
      <c r="BL127" s="157" t="s">
        <v>136</v>
      </c>
      <c r="BM127" s="157" t="s">
        <v>882</v>
      </c>
    </row>
    <row r="128" spans="2:65" s="173" customFormat="1" ht="29.85" customHeight="1">
      <c r="B128" s="183"/>
      <c r="C128" s="178"/>
      <c r="D128" s="182" t="s">
        <v>102</v>
      </c>
      <c r="E128" s="182"/>
      <c r="F128" s="182"/>
      <c r="G128" s="182"/>
      <c r="H128" s="182"/>
      <c r="I128" s="182"/>
      <c r="J128" s="182"/>
      <c r="K128" s="182"/>
      <c r="L128" s="182"/>
      <c r="M128" s="182"/>
      <c r="N128" s="370">
        <f>BK128</f>
        <v>0</v>
      </c>
      <c r="O128" s="371"/>
      <c r="P128" s="371"/>
      <c r="Q128" s="371"/>
      <c r="R128" s="181"/>
      <c r="T128" s="180"/>
      <c r="U128" s="178"/>
      <c r="V128" s="178"/>
      <c r="W128" s="179">
        <f>W129</f>
        <v>32.154686000000005</v>
      </c>
      <c r="X128" s="178"/>
      <c r="Y128" s="179">
        <f>Y129</f>
        <v>0</v>
      </c>
      <c r="Z128" s="178"/>
      <c r="AA128" s="177">
        <f>AA129</f>
        <v>0</v>
      </c>
      <c r="AR128" s="175" t="s">
        <v>76</v>
      </c>
      <c r="AT128" s="176" t="s">
        <v>68</v>
      </c>
      <c r="AU128" s="176" t="s">
        <v>76</v>
      </c>
      <c r="AY128" s="175" t="s">
        <v>128</v>
      </c>
      <c r="BK128" s="174">
        <f>BK129</f>
        <v>0</v>
      </c>
    </row>
    <row r="129" spans="2:65" s="153" customFormat="1" ht="38.25" customHeight="1">
      <c r="B129" s="169"/>
      <c r="C129" s="168" t="s">
        <v>148</v>
      </c>
      <c r="D129" s="168" t="s">
        <v>129</v>
      </c>
      <c r="E129" s="167" t="s">
        <v>341</v>
      </c>
      <c r="F129" s="364" t="s">
        <v>881</v>
      </c>
      <c r="G129" s="364"/>
      <c r="H129" s="364"/>
      <c r="I129" s="364"/>
      <c r="J129" s="166" t="s">
        <v>182</v>
      </c>
      <c r="K129" s="165">
        <v>35.807000000000002</v>
      </c>
      <c r="L129" s="365"/>
      <c r="M129" s="365"/>
      <c r="N129" s="365">
        <f>ROUND(L129*K129,3)</f>
        <v>0</v>
      </c>
      <c r="O129" s="365"/>
      <c r="P129" s="365"/>
      <c r="Q129" s="365"/>
      <c r="R129" s="164"/>
      <c r="T129" s="163" t="s">
        <v>5</v>
      </c>
      <c r="U129" s="172" t="s">
        <v>36</v>
      </c>
      <c r="V129" s="171">
        <v>0.89800000000000002</v>
      </c>
      <c r="W129" s="171">
        <f>V129*K129</f>
        <v>32.154686000000005</v>
      </c>
      <c r="X129" s="171">
        <v>0</v>
      </c>
      <c r="Y129" s="171">
        <f>X129*K129</f>
        <v>0</v>
      </c>
      <c r="Z129" s="171">
        <v>0</v>
      </c>
      <c r="AA129" s="170">
        <f>Z129*K129</f>
        <v>0</v>
      </c>
      <c r="AR129" s="157" t="s">
        <v>136</v>
      </c>
      <c r="AT129" s="157" t="s">
        <v>129</v>
      </c>
      <c r="AU129" s="157" t="s">
        <v>127</v>
      </c>
      <c r="AY129" s="157" t="s">
        <v>128</v>
      </c>
      <c r="BE129" s="159">
        <f>IF(U129="základná",N129,0)</f>
        <v>0</v>
      </c>
      <c r="BF129" s="159">
        <f>IF(U129="znížená",N129,0)</f>
        <v>0</v>
      </c>
      <c r="BG129" s="159">
        <f>IF(U129="zákl. prenesená",N129,0)</f>
        <v>0</v>
      </c>
      <c r="BH129" s="159">
        <f>IF(U129="zníž. prenesená",N129,0)</f>
        <v>0</v>
      </c>
      <c r="BI129" s="159">
        <f>IF(U129="nulová",N129,0)</f>
        <v>0</v>
      </c>
      <c r="BJ129" s="157" t="s">
        <v>127</v>
      </c>
      <c r="BK129" s="158">
        <f>ROUND(L129*K129,3)</f>
        <v>0</v>
      </c>
      <c r="BL129" s="157" t="s">
        <v>136</v>
      </c>
      <c r="BM129" s="157" t="s">
        <v>880</v>
      </c>
    </row>
    <row r="130" spans="2:65" s="173" customFormat="1" ht="37.35" customHeight="1">
      <c r="B130" s="183"/>
      <c r="C130" s="178"/>
      <c r="D130" s="188" t="s">
        <v>578</v>
      </c>
      <c r="E130" s="188"/>
      <c r="F130" s="188"/>
      <c r="G130" s="188"/>
      <c r="H130" s="188"/>
      <c r="I130" s="188"/>
      <c r="J130" s="188"/>
      <c r="K130" s="188"/>
      <c r="L130" s="188"/>
      <c r="M130" s="188"/>
      <c r="N130" s="368">
        <f>BK130</f>
        <v>0</v>
      </c>
      <c r="O130" s="369"/>
      <c r="P130" s="369"/>
      <c r="Q130" s="369"/>
      <c r="R130" s="181"/>
      <c r="T130" s="180"/>
      <c r="U130" s="178"/>
      <c r="V130" s="178"/>
      <c r="W130" s="179">
        <f>W131</f>
        <v>37.884230000000002</v>
      </c>
      <c r="X130" s="178"/>
      <c r="Y130" s="179">
        <f>Y131</f>
        <v>0.82938000000000001</v>
      </c>
      <c r="Z130" s="178"/>
      <c r="AA130" s="177">
        <f>AA131</f>
        <v>0</v>
      </c>
      <c r="AR130" s="175" t="s">
        <v>127</v>
      </c>
      <c r="AT130" s="176" t="s">
        <v>68</v>
      </c>
      <c r="AU130" s="176" t="s">
        <v>69</v>
      </c>
      <c r="AY130" s="175" t="s">
        <v>128</v>
      </c>
      <c r="BK130" s="174">
        <f>BK131</f>
        <v>0</v>
      </c>
    </row>
    <row r="131" spans="2:65" s="173" customFormat="1" ht="19.899999999999999" customHeight="1">
      <c r="B131" s="183"/>
      <c r="C131" s="178"/>
      <c r="D131" s="182" t="s">
        <v>109</v>
      </c>
      <c r="E131" s="182"/>
      <c r="F131" s="182"/>
      <c r="G131" s="182"/>
      <c r="H131" s="182"/>
      <c r="I131" s="182"/>
      <c r="J131" s="182"/>
      <c r="K131" s="182"/>
      <c r="L131" s="182"/>
      <c r="M131" s="182"/>
      <c r="N131" s="362">
        <f>BK131</f>
        <v>0</v>
      </c>
      <c r="O131" s="363"/>
      <c r="P131" s="363"/>
      <c r="Q131" s="363"/>
      <c r="R131" s="181"/>
      <c r="T131" s="180"/>
      <c r="U131" s="178"/>
      <c r="V131" s="178"/>
      <c r="W131" s="179">
        <f>SUM(W132:W141)</f>
        <v>37.884230000000002</v>
      </c>
      <c r="X131" s="178"/>
      <c r="Y131" s="179">
        <f>SUM(Y132:Y141)</f>
        <v>0.82938000000000001</v>
      </c>
      <c r="Z131" s="178"/>
      <c r="AA131" s="177">
        <f>SUM(AA132:AA141)</f>
        <v>0</v>
      </c>
      <c r="AR131" s="175" t="s">
        <v>127</v>
      </c>
      <c r="AT131" s="176" t="s">
        <v>68</v>
      </c>
      <c r="AU131" s="176" t="s">
        <v>76</v>
      </c>
      <c r="AY131" s="175" t="s">
        <v>128</v>
      </c>
      <c r="BK131" s="174">
        <f>SUM(BK132:BK141)</f>
        <v>0</v>
      </c>
    </row>
    <row r="132" spans="2:65" s="153" customFormat="1" ht="38.25" customHeight="1">
      <c r="B132" s="169"/>
      <c r="C132" s="168" t="s">
        <v>165</v>
      </c>
      <c r="D132" s="168" t="s">
        <v>129</v>
      </c>
      <c r="E132" s="167" t="s">
        <v>879</v>
      </c>
      <c r="F132" s="364" t="s">
        <v>878</v>
      </c>
      <c r="G132" s="364"/>
      <c r="H132" s="364"/>
      <c r="I132" s="364"/>
      <c r="J132" s="166" t="s">
        <v>140</v>
      </c>
      <c r="K132" s="165">
        <v>68</v>
      </c>
      <c r="L132" s="365"/>
      <c r="M132" s="365"/>
      <c r="N132" s="365">
        <f t="shared" ref="N132:N141" si="0">ROUND(L132*K132,3)</f>
        <v>0</v>
      </c>
      <c r="O132" s="365"/>
      <c r="P132" s="365"/>
      <c r="Q132" s="365"/>
      <c r="R132" s="164"/>
      <c r="T132" s="163" t="s">
        <v>5</v>
      </c>
      <c r="U132" s="172" t="s">
        <v>36</v>
      </c>
      <c r="V132" s="171">
        <v>0.46726000000000001</v>
      </c>
      <c r="W132" s="171">
        <f t="shared" ref="W132:W141" si="1">V132*K132</f>
        <v>31.773679999999999</v>
      </c>
      <c r="X132" s="171">
        <v>0</v>
      </c>
      <c r="Y132" s="171">
        <f t="shared" ref="Y132:Y141" si="2">X132*K132</f>
        <v>0</v>
      </c>
      <c r="Z132" s="171">
        <v>0</v>
      </c>
      <c r="AA132" s="170">
        <f t="shared" ref="AA132:AA141" si="3">Z132*K132</f>
        <v>0</v>
      </c>
      <c r="AR132" s="157" t="s">
        <v>133</v>
      </c>
      <c r="AT132" s="157" t="s">
        <v>129</v>
      </c>
      <c r="AU132" s="157" t="s">
        <v>127</v>
      </c>
      <c r="AY132" s="157" t="s">
        <v>128</v>
      </c>
      <c r="BE132" s="159">
        <f t="shared" ref="BE132:BE141" si="4">IF(U132="základná",N132,0)</f>
        <v>0</v>
      </c>
      <c r="BF132" s="159">
        <f t="shared" ref="BF132:BF141" si="5">IF(U132="znížená",N132,0)</f>
        <v>0</v>
      </c>
      <c r="BG132" s="159">
        <f t="shared" ref="BG132:BG141" si="6">IF(U132="zákl. prenesená",N132,0)</f>
        <v>0</v>
      </c>
      <c r="BH132" s="159">
        <f t="shared" ref="BH132:BH141" si="7">IF(U132="zníž. prenesená",N132,0)</f>
        <v>0</v>
      </c>
      <c r="BI132" s="159">
        <f t="shared" ref="BI132:BI141" si="8">IF(U132="nulová",N132,0)</f>
        <v>0</v>
      </c>
      <c r="BJ132" s="157" t="s">
        <v>127</v>
      </c>
      <c r="BK132" s="158">
        <f t="shared" ref="BK132:BK141" si="9">ROUND(L132*K132,3)</f>
        <v>0</v>
      </c>
      <c r="BL132" s="157" t="s">
        <v>133</v>
      </c>
      <c r="BM132" s="157" t="s">
        <v>877</v>
      </c>
    </row>
    <row r="133" spans="2:65" s="153" customFormat="1" ht="25.5" customHeight="1">
      <c r="B133" s="169"/>
      <c r="C133" s="187" t="s">
        <v>151</v>
      </c>
      <c r="D133" s="187" t="s">
        <v>267</v>
      </c>
      <c r="E133" s="186" t="s">
        <v>875</v>
      </c>
      <c r="F133" s="366" t="s">
        <v>874</v>
      </c>
      <c r="G133" s="366"/>
      <c r="H133" s="366"/>
      <c r="I133" s="366"/>
      <c r="J133" s="185" t="s">
        <v>158</v>
      </c>
      <c r="K133" s="184">
        <v>30</v>
      </c>
      <c r="L133" s="367"/>
      <c r="M133" s="367"/>
      <c r="N133" s="367">
        <f t="shared" si="0"/>
        <v>0</v>
      </c>
      <c r="O133" s="365"/>
      <c r="P133" s="365"/>
      <c r="Q133" s="365"/>
      <c r="R133" s="164"/>
      <c r="T133" s="163" t="s">
        <v>5</v>
      </c>
      <c r="U133" s="172" t="s">
        <v>36</v>
      </c>
      <c r="V133" s="171">
        <v>0</v>
      </c>
      <c r="W133" s="171">
        <f t="shared" si="1"/>
        <v>0</v>
      </c>
      <c r="X133" s="171">
        <v>1.0500000000000001E-2</v>
      </c>
      <c r="Y133" s="171">
        <f t="shared" si="2"/>
        <v>0.315</v>
      </c>
      <c r="Z133" s="171">
        <v>0</v>
      </c>
      <c r="AA133" s="170">
        <f t="shared" si="3"/>
        <v>0</v>
      </c>
      <c r="AR133" s="157" t="s">
        <v>144</v>
      </c>
      <c r="AT133" s="157" t="s">
        <v>267</v>
      </c>
      <c r="AU133" s="157" t="s">
        <v>127</v>
      </c>
      <c r="AY133" s="157" t="s">
        <v>128</v>
      </c>
      <c r="BE133" s="159">
        <f t="shared" si="4"/>
        <v>0</v>
      </c>
      <c r="BF133" s="159">
        <f t="shared" si="5"/>
        <v>0</v>
      </c>
      <c r="BG133" s="159">
        <f t="shared" si="6"/>
        <v>0</v>
      </c>
      <c r="BH133" s="159">
        <f t="shared" si="7"/>
        <v>0</v>
      </c>
      <c r="BI133" s="159">
        <f t="shared" si="8"/>
        <v>0</v>
      </c>
      <c r="BJ133" s="157" t="s">
        <v>127</v>
      </c>
      <c r="BK133" s="158">
        <f t="shared" si="9"/>
        <v>0</v>
      </c>
      <c r="BL133" s="157" t="s">
        <v>136</v>
      </c>
      <c r="BM133" s="157" t="s">
        <v>876</v>
      </c>
    </row>
    <row r="134" spans="2:65" s="153" customFormat="1" ht="25.5" customHeight="1">
      <c r="B134" s="169"/>
      <c r="C134" s="187" t="s">
        <v>172</v>
      </c>
      <c r="D134" s="187" t="s">
        <v>267</v>
      </c>
      <c r="E134" s="186" t="s">
        <v>875</v>
      </c>
      <c r="F134" s="366" t="s">
        <v>874</v>
      </c>
      <c r="G134" s="366"/>
      <c r="H134" s="366"/>
      <c r="I134" s="366"/>
      <c r="J134" s="185" t="s">
        <v>158</v>
      </c>
      <c r="K134" s="184">
        <v>13</v>
      </c>
      <c r="L134" s="367"/>
      <c r="M134" s="367"/>
      <c r="N134" s="367">
        <f t="shared" si="0"/>
        <v>0</v>
      </c>
      <c r="O134" s="365"/>
      <c r="P134" s="365"/>
      <c r="Q134" s="365"/>
      <c r="R134" s="164"/>
      <c r="T134" s="163" t="s">
        <v>5</v>
      </c>
      <c r="U134" s="172" t="s">
        <v>36</v>
      </c>
      <c r="V134" s="171">
        <v>0</v>
      </c>
      <c r="W134" s="171">
        <f t="shared" si="1"/>
        <v>0</v>
      </c>
      <c r="X134" s="171">
        <v>1.0500000000000001E-2</v>
      </c>
      <c r="Y134" s="171">
        <f t="shared" si="2"/>
        <v>0.13650000000000001</v>
      </c>
      <c r="Z134" s="171">
        <v>0</v>
      </c>
      <c r="AA134" s="170">
        <f t="shared" si="3"/>
        <v>0</v>
      </c>
      <c r="AR134" s="157" t="s">
        <v>144</v>
      </c>
      <c r="AT134" s="157" t="s">
        <v>267</v>
      </c>
      <c r="AU134" s="157" t="s">
        <v>127</v>
      </c>
      <c r="AY134" s="157" t="s">
        <v>128</v>
      </c>
      <c r="BE134" s="159">
        <f t="shared" si="4"/>
        <v>0</v>
      </c>
      <c r="BF134" s="159">
        <f t="shared" si="5"/>
        <v>0</v>
      </c>
      <c r="BG134" s="159">
        <f t="shared" si="6"/>
        <v>0</v>
      </c>
      <c r="BH134" s="159">
        <f t="shared" si="7"/>
        <v>0</v>
      </c>
      <c r="BI134" s="159">
        <f t="shared" si="8"/>
        <v>0</v>
      </c>
      <c r="BJ134" s="157" t="s">
        <v>127</v>
      </c>
      <c r="BK134" s="158">
        <f t="shared" si="9"/>
        <v>0</v>
      </c>
      <c r="BL134" s="157" t="s">
        <v>136</v>
      </c>
      <c r="BM134" s="157" t="s">
        <v>873</v>
      </c>
    </row>
    <row r="135" spans="2:65" s="153" customFormat="1" ht="25.5" customHeight="1">
      <c r="B135" s="169"/>
      <c r="C135" s="187" t="s">
        <v>155</v>
      </c>
      <c r="D135" s="187" t="s">
        <v>267</v>
      </c>
      <c r="E135" s="186" t="s">
        <v>872</v>
      </c>
      <c r="F135" s="366" t="s">
        <v>871</v>
      </c>
      <c r="G135" s="366"/>
      <c r="H135" s="366"/>
      <c r="I135" s="366"/>
      <c r="J135" s="185" t="s">
        <v>870</v>
      </c>
      <c r="K135" s="184">
        <v>5</v>
      </c>
      <c r="L135" s="367"/>
      <c r="M135" s="367"/>
      <c r="N135" s="367">
        <f t="shared" si="0"/>
        <v>0</v>
      </c>
      <c r="O135" s="365"/>
      <c r="P135" s="365"/>
      <c r="Q135" s="365"/>
      <c r="R135" s="164"/>
      <c r="T135" s="163" t="s">
        <v>5</v>
      </c>
      <c r="U135" s="172" t="s">
        <v>36</v>
      </c>
      <c r="V135" s="171">
        <v>0</v>
      </c>
      <c r="W135" s="171">
        <f t="shared" si="1"/>
        <v>0</v>
      </c>
      <c r="X135" s="171">
        <v>3.7999999999999999E-2</v>
      </c>
      <c r="Y135" s="171">
        <f t="shared" si="2"/>
        <v>0.19</v>
      </c>
      <c r="Z135" s="171">
        <v>0</v>
      </c>
      <c r="AA135" s="170">
        <f t="shared" si="3"/>
        <v>0</v>
      </c>
      <c r="AR135" s="157" t="s">
        <v>144</v>
      </c>
      <c r="AT135" s="157" t="s">
        <v>267</v>
      </c>
      <c r="AU135" s="157" t="s">
        <v>127</v>
      </c>
      <c r="AY135" s="157" t="s">
        <v>128</v>
      </c>
      <c r="BE135" s="159">
        <f t="shared" si="4"/>
        <v>0</v>
      </c>
      <c r="BF135" s="159">
        <f t="shared" si="5"/>
        <v>0</v>
      </c>
      <c r="BG135" s="159">
        <f t="shared" si="6"/>
        <v>0</v>
      </c>
      <c r="BH135" s="159">
        <f t="shared" si="7"/>
        <v>0</v>
      </c>
      <c r="BI135" s="159">
        <f t="shared" si="8"/>
        <v>0</v>
      </c>
      <c r="BJ135" s="157" t="s">
        <v>127</v>
      </c>
      <c r="BK135" s="158">
        <f t="shared" si="9"/>
        <v>0</v>
      </c>
      <c r="BL135" s="157" t="s">
        <v>136</v>
      </c>
      <c r="BM135" s="157" t="s">
        <v>869</v>
      </c>
    </row>
    <row r="136" spans="2:65" s="153" customFormat="1" ht="25.5" customHeight="1">
      <c r="B136" s="169"/>
      <c r="C136" s="187" t="s">
        <v>179</v>
      </c>
      <c r="D136" s="187" t="s">
        <v>267</v>
      </c>
      <c r="E136" s="186" t="s">
        <v>868</v>
      </c>
      <c r="F136" s="366" t="s">
        <v>867</v>
      </c>
      <c r="G136" s="366"/>
      <c r="H136" s="366"/>
      <c r="I136" s="366"/>
      <c r="J136" s="185" t="s">
        <v>158</v>
      </c>
      <c r="K136" s="184">
        <v>5</v>
      </c>
      <c r="L136" s="367"/>
      <c r="M136" s="367"/>
      <c r="N136" s="367">
        <f t="shared" si="0"/>
        <v>0</v>
      </c>
      <c r="O136" s="365"/>
      <c r="P136" s="365"/>
      <c r="Q136" s="365"/>
      <c r="R136" s="164"/>
      <c r="T136" s="163" t="s">
        <v>5</v>
      </c>
      <c r="U136" s="172" t="s">
        <v>36</v>
      </c>
      <c r="V136" s="171">
        <v>0</v>
      </c>
      <c r="W136" s="171">
        <f t="shared" si="1"/>
        <v>0</v>
      </c>
      <c r="X136" s="171">
        <v>1.2999999999999999E-3</v>
      </c>
      <c r="Y136" s="171">
        <f t="shared" si="2"/>
        <v>6.4999999999999997E-3</v>
      </c>
      <c r="Z136" s="171">
        <v>0</v>
      </c>
      <c r="AA136" s="170">
        <f t="shared" si="3"/>
        <v>0</v>
      </c>
      <c r="AR136" s="157" t="s">
        <v>144</v>
      </c>
      <c r="AT136" s="157" t="s">
        <v>267</v>
      </c>
      <c r="AU136" s="157" t="s">
        <v>127</v>
      </c>
      <c r="AY136" s="157" t="s">
        <v>128</v>
      </c>
      <c r="BE136" s="159">
        <f t="shared" si="4"/>
        <v>0</v>
      </c>
      <c r="BF136" s="159">
        <f t="shared" si="5"/>
        <v>0</v>
      </c>
      <c r="BG136" s="159">
        <f t="shared" si="6"/>
        <v>0</v>
      </c>
      <c r="BH136" s="159">
        <f t="shared" si="7"/>
        <v>0</v>
      </c>
      <c r="BI136" s="159">
        <f t="shared" si="8"/>
        <v>0</v>
      </c>
      <c r="BJ136" s="157" t="s">
        <v>127</v>
      </c>
      <c r="BK136" s="158">
        <f t="shared" si="9"/>
        <v>0</v>
      </c>
      <c r="BL136" s="157" t="s">
        <v>136</v>
      </c>
      <c r="BM136" s="157" t="s">
        <v>866</v>
      </c>
    </row>
    <row r="137" spans="2:65" s="153" customFormat="1" ht="16.5" customHeight="1">
      <c r="B137" s="169"/>
      <c r="C137" s="187" t="s">
        <v>133</v>
      </c>
      <c r="D137" s="187" t="s">
        <v>267</v>
      </c>
      <c r="E137" s="186" t="s">
        <v>865</v>
      </c>
      <c r="F137" s="366" t="s">
        <v>864</v>
      </c>
      <c r="G137" s="366"/>
      <c r="H137" s="366"/>
      <c r="I137" s="366"/>
      <c r="J137" s="185" t="s">
        <v>158</v>
      </c>
      <c r="K137" s="184">
        <v>30</v>
      </c>
      <c r="L137" s="367"/>
      <c r="M137" s="367"/>
      <c r="N137" s="367">
        <f t="shared" si="0"/>
        <v>0</v>
      </c>
      <c r="O137" s="365"/>
      <c r="P137" s="365"/>
      <c r="Q137" s="365"/>
      <c r="R137" s="164"/>
      <c r="T137" s="163" t="s">
        <v>5</v>
      </c>
      <c r="U137" s="172" t="s">
        <v>36</v>
      </c>
      <c r="V137" s="171">
        <v>0</v>
      </c>
      <c r="W137" s="171">
        <f t="shared" si="1"/>
        <v>0</v>
      </c>
      <c r="X137" s="171">
        <v>1.2999999999999999E-4</v>
      </c>
      <c r="Y137" s="171">
        <f t="shared" si="2"/>
        <v>3.8999999999999998E-3</v>
      </c>
      <c r="Z137" s="171">
        <v>0</v>
      </c>
      <c r="AA137" s="170">
        <f t="shared" si="3"/>
        <v>0</v>
      </c>
      <c r="AR137" s="157" t="s">
        <v>144</v>
      </c>
      <c r="AT137" s="157" t="s">
        <v>267</v>
      </c>
      <c r="AU137" s="157" t="s">
        <v>127</v>
      </c>
      <c r="AY137" s="157" t="s">
        <v>128</v>
      </c>
      <c r="BE137" s="159">
        <f t="shared" si="4"/>
        <v>0</v>
      </c>
      <c r="BF137" s="159">
        <f t="shared" si="5"/>
        <v>0</v>
      </c>
      <c r="BG137" s="159">
        <f t="shared" si="6"/>
        <v>0</v>
      </c>
      <c r="BH137" s="159">
        <f t="shared" si="7"/>
        <v>0</v>
      </c>
      <c r="BI137" s="159">
        <f t="shared" si="8"/>
        <v>0</v>
      </c>
      <c r="BJ137" s="157" t="s">
        <v>127</v>
      </c>
      <c r="BK137" s="158">
        <f t="shared" si="9"/>
        <v>0</v>
      </c>
      <c r="BL137" s="157" t="s">
        <v>136</v>
      </c>
      <c r="BM137" s="157" t="s">
        <v>863</v>
      </c>
    </row>
    <row r="138" spans="2:65" s="153" customFormat="1" ht="25.5" customHeight="1">
      <c r="B138" s="169"/>
      <c r="C138" s="187" t="s">
        <v>188</v>
      </c>
      <c r="D138" s="187" t="s">
        <v>267</v>
      </c>
      <c r="E138" s="186" t="s">
        <v>862</v>
      </c>
      <c r="F138" s="366" t="s">
        <v>861</v>
      </c>
      <c r="G138" s="366"/>
      <c r="H138" s="366"/>
      <c r="I138" s="366"/>
      <c r="J138" s="185" t="s">
        <v>158</v>
      </c>
      <c r="K138" s="184">
        <v>2</v>
      </c>
      <c r="L138" s="367"/>
      <c r="M138" s="367"/>
      <c r="N138" s="367">
        <f t="shared" si="0"/>
        <v>0</v>
      </c>
      <c r="O138" s="365"/>
      <c r="P138" s="365"/>
      <c r="Q138" s="365"/>
      <c r="R138" s="164"/>
      <c r="T138" s="163" t="s">
        <v>5</v>
      </c>
      <c r="U138" s="172" t="s">
        <v>36</v>
      </c>
      <c r="V138" s="171">
        <v>0</v>
      </c>
      <c r="W138" s="171">
        <f t="shared" si="1"/>
        <v>0</v>
      </c>
      <c r="X138" s="171">
        <v>4.0000000000000002E-4</v>
      </c>
      <c r="Y138" s="171">
        <f t="shared" si="2"/>
        <v>8.0000000000000004E-4</v>
      </c>
      <c r="Z138" s="171">
        <v>0</v>
      </c>
      <c r="AA138" s="170">
        <f t="shared" si="3"/>
        <v>0</v>
      </c>
      <c r="AR138" s="157" t="s">
        <v>144</v>
      </c>
      <c r="AT138" s="157" t="s">
        <v>267</v>
      </c>
      <c r="AU138" s="157" t="s">
        <v>127</v>
      </c>
      <c r="AY138" s="157" t="s">
        <v>128</v>
      </c>
      <c r="BE138" s="159">
        <f t="shared" si="4"/>
        <v>0</v>
      </c>
      <c r="BF138" s="159">
        <f t="shared" si="5"/>
        <v>0</v>
      </c>
      <c r="BG138" s="159">
        <f t="shared" si="6"/>
        <v>0</v>
      </c>
      <c r="BH138" s="159">
        <f t="shared" si="7"/>
        <v>0</v>
      </c>
      <c r="BI138" s="159">
        <f t="shared" si="8"/>
        <v>0</v>
      </c>
      <c r="BJ138" s="157" t="s">
        <v>127</v>
      </c>
      <c r="BK138" s="158">
        <f t="shared" si="9"/>
        <v>0</v>
      </c>
      <c r="BL138" s="157" t="s">
        <v>136</v>
      </c>
      <c r="BM138" s="157" t="s">
        <v>860</v>
      </c>
    </row>
    <row r="139" spans="2:65" s="153" customFormat="1" ht="38.25" customHeight="1">
      <c r="B139" s="169"/>
      <c r="C139" s="168" t="s">
        <v>162</v>
      </c>
      <c r="D139" s="168" t="s">
        <v>129</v>
      </c>
      <c r="E139" s="167" t="s">
        <v>548</v>
      </c>
      <c r="F139" s="364" t="s">
        <v>549</v>
      </c>
      <c r="G139" s="364"/>
      <c r="H139" s="364"/>
      <c r="I139" s="364"/>
      <c r="J139" s="166" t="s">
        <v>182</v>
      </c>
      <c r="K139" s="165">
        <v>1.85</v>
      </c>
      <c r="L139" s="365"/>
      <c r="M139" s="365"/>
      <c r="N139" s="365">
        <f t="shared" si="0"/>
        <v>0</v>
      </c>
      <c r="O139" s="365"/>
      <c r="P139" s="365"/>
      <c r="Q139" s="365"/>
      <c r="R139" s="164"/>
      <c r="T139" s="163" t="s">
        <v>5</v>
      </c>
      <c r="U139" s="172" t="s">
        <v>36</v>
      </c>
      <c r="V139" s="171">
        <v>3.3029999999999999</v>
      </c>
      <c r="W139" s="171">
        <f t="shared" si="1"/>
        <v>6.1105499999999999</v>
      </c>
      <c r="X139" s="171">
        <v>0</v>
      </c>
      <c r="Y139" s="171">
        <f t="shared" si="2"/>
        <v>0</v>
      </c>
      <c r="Z139" s="171">
        <v>0</v>
      </c>
      <c r="AA139" s="170">
        <f t="shared" si="3"/>
        <v>0</v>
      </c>
      <c r="AR139" s="157" t="s">
        <v>133</v>
      </c>
      <c r="AT139" s="157" t="s">
        <v>129</v>
      </c>
      <c r="AU139" s="157" t="s">
        <v>127</v>
      </c>
      <c r="AY139" s="157" t="s">
        <v>128</v>
      </c>
      <c r="BE139" s="159">
        <f t="shared" si="4"/>
        <v>0</v>
      </c>
      <c r="BF139" s="159">
        <f t="shared" si="5"/>
        <v>0</v>
      </c>
      <c r="BG139" s="159">
        <f t="shared" si="6"/>
        <v>0</v>
      </c>
      <c r="BH139" s="159">
        <f t="shared" si="7"/>
        <v>0</v>
      </c>
      <c r="BI139" s="159">
        <f t="shared" si="8"/>
        <v>0</v>
      </c>
      <c r="BJ139" s="157" t="s">
        <v>127</v>
      </c>
      <c r="BK139" s="158">
        <f t="shared" si="9"/>
        <v>0</v>
      </c>
      <c r="BL139" s="157" t="s">
        <v>133</v>
      </c>
      <c r="BM139" s="157" t="s">
        <v>859</v>
      </c>
    </row>
    <row r="140" spans="2:65" s="153" customFormat="1" ht="38.25" customHeight="1">
      <c r="B140" s="169"/>
      <c r="C140" s="187" t="s">
        <v>195</v>
      </c>
      <c r="D140" s="187" t="s">
        <v>267</v>
      </c>
      <c r="E140" s="186" t="s">
        <v>858</v>
      </c>
      <c r="F140" s="366" t="s">
        <v>857</v>
      </c>
      <c r="G140" s="366"/>
      <c r="H140" s="366"/>
      <c r="I140" s="366"/>
      <c r="J140" s="185" t="s">
        <v>158</v>
      </c>
      <c r="K140" s="184">
        <v>1</v>
      </c>
      <c r="L140" s="367"/>
      <c r="M140" s="367"/>
      <c r="N140" s="367">
        <f t="shared" si="0"/>
        <v>0</v>
      </c>
      <c r="O140" s="365"/>
      <c r="P140" s="365"/>
      <c r="Q140" s="365"/>
      <c r="R140" s="164"/>
      <c r="T140" s="163" t="s">
        <v>5</v>
      </c>
      <c r="U140" s="172" t="s">
        <v>36</v>
      </c>
      <c r="V140" s="171">
        <v>0</v>
      </c>
      <c r="W140" s="171">
        <f t="shared" si="1"/>
        <v>0</v>
      </c>
      <c r="X140" s="171">
        <v>4.1680000000000002E-2</v>
      </c>
      <c r="Y140" s="171">
        <f t="shared" si="2"/>
        <v>4.1680000000000002E-2</v>
      </c>
      <c r="Z140" s="171">
        <v>0</v>
      </c>
      <c r="AA140" s="170">
        <f t="shared" si="3"/>
        <v>0</v>
      </c>
      <c r="AR140" s="157" t="s">
        <v>187</v>
      </c>
      <c r="AT140" s="157" t="s">
        <v>267</v>
      </c>
      <c r="AU140" s="157" t="s">
        <v>127</v>
      </c>
      <c r="AY140" s="157" t="s">
        <v>128</v>
      </c>
      <c r="BE140" s="159">
        <f t="shared" si="4"/>
        <v>0</v>
      </c>
      <c r="BF140" s="159">
        <f t="shared" si="5"/>
        <v>0</v>
      </c>
      <c r="BG140" s="159">
        <f t="shared" si="6"/>
        <v>0</v>
      </c>
      <c r="BH140" s="159">
        <f t="shared" si="7"/>
        <v>0</v>
      </c>
      <c r="BI140" s="159">
        <f t="shared" si="8"/>
        <v>0</v>
      </c>
      <c r="BJ140" s="157" t="s">
        <v>127</v>
      </c>
      <c r="BK140" s="158">
        <f t="shared" si="9"/>
        <v>0</v>
      </c>
      <c r="BL140" s="157" t="s">
        <v>133</v>
      </c>
      <c r="BM140" s="157" t="s">
        <v>856</v>
      </c>
    </row>
    <row r="141" spans="2:65" s="153" customFormat="1" ht="16.5" customHeight="1">
      <c r="B141" s="169"/>
      <c r="C141" s="187" t="s">
        <v>10</v>
      </c>
      <c r="D141" s="187" t="s">
        <v>267</v>
      </c>
      <c r="E141" s="186" t="s">
        <v>855</v>
      </c>
      <c r="F141" s="366" t="s">
        <v>854</v>
      </c>
      <c r="G141" s="366"/>
      <c r="H141" s="366"/>
      <c r="I141" s="366"/>
      <c r="J141" s="185" t="s">
        <v>158</v>
      </c>
      <c r="K141" s="184">
        <v>1</v>
      </c>
      <c r="L141" s="367"/>
      <c r="M141" s="367"/>
      <c r="N141" s="367">
        <f t="shared" si="0"/>
        <v>0</v>
      </c>
      <c r="O141" s="365"/>
      <c r="P141" s="365"/>
      <c r="Q141" s="365"/>
      <c r="R141" s="164"/>
      <c r="T141" s="163" t="s">
        <v>5</v>
      </c>
      <c r="U141" s="162" t="s">
        <v>36</v>
      </c>
      <c r="V141" s="161">
        <v>0</v>
      </c>
      <c r="W141" s="161">
        <f t="shared" si="1"/>
        <v>0</v>
      </c>
      <c r="X141" s="161">
        <v>0.13500000000000001</v>
      </c>
      <c r="Y141" s="161">
        <f t="shared" si="2"/>
        <v>0.13500000000000001</v>
      </c>
      <c r="Z141" s="161">
        <v>0</v>
      </c>
      <c r="AA141" s="160">
        <f t="shared" si="3"/>
        <v>0</v>
      </c>
      <c r="AR141" s="157" t="s">
        <v>187</v>
      </c>
      <c r="AT141" s="157" t="s">
        <v>267</v>
      </c>
      <c r="AU141" s="157" t="s">
        <v>127</v>
      </c>
      <c r="AY141" s="157" t="s">
        <v>128</v>
      </c>
      <c r="BE141" s="159">
        <f t="shared" si="4"/>
        <v>0</v>
      </c>
      <c r="BF141" s="159">
        <f t="shared" si="5"/>
        <v>0</v>
      </c>
      <c r="BG141" s="159">
        <f t="shared" si="6"/>
        <v>0</v>
      </c>
      <c r="BH141" s="159">
        <f t="shared" si="7"/>
        <v>0</v>
      </c>
      <c r="BI141" s="159">
        <f t="shared" si="8"/>
        <v>0</v>
      </c>
      <c r="BJ141" s="157" t="s">
        <v>127</v>
      </c>
      <c r="BK141" s="158">
        <f t="shared" si="9"/>
        <v>0</v>
      </c>
      <c r="BL141" s="157" t="s">
        <v>133</v>
      </c>
      <c r="BM141" s="157" t="s">
        <v>853</v>
      </c>
    </row>
    <row r="142" spans="2:65" s="153" customFormat="1" ht="6.95" customHeight="1">
      <c r="B142" s="156"/>
      <c r="C142" s="155"/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4"/>
    </row>
  </sheetData>
  <mergeCells count="123">
    <mergeCell ref="F141:I141"/>
    <mergeCell ref="L141:M141"/>
    <mergeCell ref="N141:Q141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7:I127"/>
    <mergeCell ref="L127:M127"/>
    <mergeCell ref="N127:Q127"/>
    <mergeCell ref="N128:Q128"/>
    <mergeCell ref="F129:I129"/>
    <mergeCell ref="L129:M129"/>
    <mergeCell ref="N129:Q129"/>
    <mergeCell ref="N130:Q130"/>
    <mergeCell ref="N131:Q131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0:I120"/>
    <mergeCell ref="L120:M120"/>
    <mergeCell ref="N120:Q120"/>
    <mergeCell ref="F121:I121"/>
    <mergeCell ref="L121:M121"/>
    <mergeCell ref="N121:Q121"/>
    <mergeCell ref="N122:Q122"/>
    <mergeCell ref="F123:I123"/>
    <mergeCell ref="L123:M123"/>
    <mergeCell ref="N123:Q123"/>
    <mergeCell ref="N115:Q115"/>
    <mergeCell ref="N116:Q116"/>
    <mergeCell ref="N117:Q117"/>
    <mergeCell ref="F118:I118"/>
    <mergeCell ref="L118:M118"/>
    <mergeCell ref="N118:Q118"/>
    <mergeCell ref="F119:I119"/>
    <mergeCell ref="L119:M119"/>
    <mergeCell ref="N119:Q119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H1:K1"/>
    <mergeCell ref="C2:Q2"/>
    <mergeCell ref="S2:AC2"/>
    <mergeCell ref="C4:Q4"/>
    <mergeCell ref="F6:P6"/>
    <mergeCell ref="F7:P7"/>
    <mergeCell ref="O9:P9"/>
    <mergeCell ref="O11:P11"/>
    <mergeCell ref="O12:P12"/>
  </mergeCells>
  <hyperlinks>
    <hyperlink ref="F1:G1" location="C2" display="1) Krycí list rozpočtu"/>
    <hyperlink ref="H1:K1" location="C86" display="2) Rekapitulácia rozpočtu"/>
    <hyperlink ref="L1" location="C114" display="3) Rozpočet"/>
    <hyperlink ref="S1:T1" location="'Rekapitulácia stavby'!C2" display="Rekapitulácia stavby"/>
  </hyperlinks>
  <pageMargins left="0.70866141732283472" right="0.70866141732283472" top="0.74803149606299213" bottom="0.74803149606299213" header="0.31496062992125984" footer="0.31496062992125984"/>
  <pageSetup paperSize="9" scale="92" fitToHeight="10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4"/>
  <sheetViews>
    <sheetView topLeftCell="A100" zoomScaleNormal="100" workbookViewId="0">
      <selection activeCell="A100" sqref="A100"/>
    </sheetView>
  </sheetViews>
  <sheetFormatPr defaultRowHeight="15"/>
  <cols>
    <col min="1" max="1" width="8.33203125" style="152" customWidth="1"/>
    <col min="2" max="2" width="1.6640625" style="152" customWidth="1"/>
    <col min="3" max="3" width="4.1640625" style="152" customWidth="1"/>
    <col min="4" max="4" width="4.33203125" style="152" customWidth="1"/>
    <col min="5" max="5" width="17.1640625" style="152" customWidth="1"/>
    <col min="6" max="7" width="11.1640625" style="152" customWidth="1"/>
    <col min="8" max="8" width="12.5" style="152" customWidth="1"/>
    <col min="9" max="9" width="7" style="152" customWidth="1"/>
    <col min="10" max="10" width="5.1640625" style="152" customWidth="1"/>
    <col min="11" max="11" width="11.5" style="152" customWidth="1"/>
    <col min="12" max="12" width="12" style="152" customWidth="1"/>
    <col min="13" max="14" width="6" style="152" customWidth="1"/>
    <col min="15" max="15" width="2" style="152" customWidth="1"/>
    <col min="16" max="16" width="12.5" style="152" customWidth="1"/>
    <col min="17" max="17" width="4.1640625" style="152" customWidth="1"/>
    <col min="18" max="18" width="1.6640625" style="152" customWidth="1"/>
    <col min="19" max="19" width="8.1640625" style="152" customWidth="1"/>
    <col min="20" max="20" width="29.6640625" style="152" hidden="1" customWidth="1"/>
    <col min="21" max="21" width="16.33203125" style="152" hidden="1" customWidth="1"/>
    <col min="22" max="22" width="12.33203125" style="152" hidden="1" customWidth="1"/>
    <col min="23" max="23" width="16.33203125" style="152" hidden="1" customWidth="1"/>
    <col min="24" max="24" width="12.1640625" style="152" hidden="1" customWidth="1"/>
    <col min="25" max="25" width="15" style="152" hidden="1" customWidth="1"/>
    <col min="26" max="26" width="11" style="152" hidden="1" customWidth="1"/>
    <col min="27" max="27" width="15" style="152" hidden="1" customWidth="1"/>
    <col min="28" max="28" width="16.33203125" style="152" hidden="1" customWidth="1"/>
    <col min="29" max="29" width="11" style="152" customWidth="1"/>
    <col min="30" max="30" width="15" style="152" customWidth="1"/>
    <col min="31" max="31" width="16.33203125" style="152" customWidth="1"/>
    <col min="32" max="16384" width="9.33203125" style="152"/>
  </cols>
  <sheetData>
    <row r="1" spans="1:66" ht="21.75" customHeight="1">
      <c r="A1" s="254"/>
      <c r="B1" s="255"/>
      <c r="C1" s="255"/>
      <c r="D1" s="256" t="s">
        <v>1</v>
      </c>
      <c r="E1" s="255"/>
      <c r="F1" s="13" t="s">
        <v>82</v>
      </c>
      <c r="G1" s="13"/>
      <c r="H1" s="294" t="s">
        <v>83</v>
      </c>
      <c r="I1" s="294"/>
      <c r="J1" s="294"/>
      <c r="K1" s="294"/>
      <c r="L1" s="13" t="s">
        <v>84</v>
      </c>
      <c r="M1" s="255"/>
      <c r="N1" s="255"/>
      <c r="O1" s="256" t="s">
        <v>85</v>
      </c>
      <c r="P1" s="255"/>
      <c r="Q1" s="255"/>
      <c r="R1" s="255"/>
      <c r="S1" s="13" t="s">
        <v>86</v>
      </c>
      <c r="T1" s="13"/>
      <c r="U1" s="254"/>
      <c r="V1" s="254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</row>
    <row r="2" spans="1:66" ht="36.950000000000003" customHeight="1">
      <c r="C2" s="327" t="s">
        <v>7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S2" s="329" t="s">
        <v>8</v>
      </c>
      <c r="T2" s="330"/>
      <c r="U2" s="330"/>
      <c r="V2" s="330"/>
      <c r="W2" s="330"/>
      <c r="X2" s="330"/>
      <c r="Y2" s="330"/>
      <c r="Z2" s="330"/>
      <c r="AA2" s="330"/>
      <c r="AB2" s="330"/>
      <c r="AC2" s="330"/>
      <c r="AT2" s="157" t="s">
        <v>772</v>
      </c>
    </row>
    <row r="3" spans="1:66" ht="6.95" customHeight="1">
      <c r="B3" s="252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0"/>
      <c r="AT3" s="157" t="s">
        <v>69</v>
      </c>
    </row>
    <row r="4" spans="1:66" ht="36.950000000000003" customHeight="1">
      <c r="B4" s="235"/>
      <c r="C4" s="331" t="s">
        <v>87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231"/>
      <c r="T4" s="249" t="s">
        <v>12</v>
      </c>
      <c r="AT4" s="157" t="s">
        <v>6</v>
      </c>
    </row>
    <row r="5" spans="1:66" ht="6.95" customHeight="1">
      <c r="B5" s="235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1"/>
    </row>
    <row r="6" spans="1:66" ht="25.35" customHeight="1">
      <c r="B6" s="235"/>
      <c r="C6" s="232"/>
      <c r="D6" s="206" t="s">
        <v>15</v>
      </c>
      <c r="E6" s="232"/>
      <c r="F6" s="333" t="s">
        <v>558</v>
      </c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232"/>
      <c r="R6" s="231"/>
    </row>
    <row r="7" spans="1:66" s="153" customFormat="1" ht="32.85" customHeight="1">
      <c r="B7" s="197"/>
      <c r="C7" s="195"/>
      <c r="D7" s="248" t="s">
        <v>88</v>
      </c>
      <c r="E7" s="195"/>
      <c r="F7" s="335" t="s">
        <v>771</v>
      </c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195"/>
      <c r="R7" s="194"/>
    </row>
    <row r="8" spans="1:66" s="153" customFormat="1" ht="14.45" customHeight="1">
      <c r="B8" s="197"/>
      <c r="C8" s="195"/>
      <c r="D8" s="206" t="s">
        <v>16</v>
      </c>
      <c r="E8" s="195"/>
      <c r="F8" s="207" t="s">
        <v>5</v>
      </c>
      <c r="G8" s="195"/>
      <c r="H8" s="195"/>
      <c r="I8" s="195"/>
      <c r="J8" s="195"/>
      <c r="K8" s="195"/>
      <c r="L8" s="195"/>
      <c r="M8" s="206" t="s">
        <v>17</v>
      </c>
      <c r="N8" s="195"/>
      <c r="O8" s="207" t="s">
        <v>5</v>
      </c>
      <c r="P8" s="195"/>
      <c r="Q8" s="195"/>
      <c r="R8" s="194"/>
    </row>
    <row r="9" spans="1:66" s="153" customFormat="1" ht="14.45" customHeight="1">
      <c r="B9" s="197"/>
      <c r="C9" s="195"/>
      <c r="D9" s="206" t="s">
        <v>18</v>
      </c>
      <c r="E9" s="195"/>
      <c r="F9" s="207" t="s">
        <v>560</v>
      </c>
      <c r="G9" s="195"/>
      <c r="H9" s="195"/>
      <c r="I9" s="195"/>
      <c r="J9" s="195"/>
      <c r="K9" s="195"/>
      <c r="L9" s="195"/>
      <c r="M9" s="206" t="s">
        <v>20</v>
      </c>
      <c r="N9" s="195"/>
      <c r="O9" s="337">
        <v>43969</v>
      </c>
      <c r="P9" s="337"/>
      <c r="Q9" s="195"/>
      <c r="R9" s="194"/>
    </row>
    <row r="10" spans="1:66" s="153" customFormat="1" ht="10.9" customHeight="1">
      <c r="B10" s="19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4"/>
    </row>
    <row r="11" spans="1:66" s="153" customFormat="1" ht="14.45" customHeight="1">
      <c r="B11" s="197"/>
      <c r="C11" s="195"/>
      <c r="D11" s="206" t="s">
        <v>21</v>
      </c>
      <c r="E11" s="195"/>
      <c r="F11" s="195"/>
      <c r="G11" s="195"/>
      <c r="H11" s="195"/>
      <c r="I11" s="195"/>
      <c r="J11" s="195"/>
      <c r="K11" s="195"/>
      <c r="L11" s="195"/>
      <c r="M11" s="206" t="s">
        <v>22</v>
      </c>
      <c r="N11" s="195"/>
      <c r="O11" s="338" t="str">
        <f>IF('[1]Rekapitulácia stavby'!AN10="","",'[1]Rekapitulácia stavby'!AN10)</f>
        <v/>
      </c>
      <c r="P11" s="338"/>
      <c r="Q11" s="195"/>
      <c r="R11" s="194"/>
    </row>
    <row r="12" spans="1:66" s="153" customFormat="1" ht="18" customHeight="1">
      <c r="B12" s="197"/>
      <c r="C12" s="195"/>
      <c r="D12" s="195"/>
      <c r="E12" s="207" t="str">
        <f>IF('[1]Rekapitulácia stavby'!E11="","",'[1]Rekapitulácia stavby'!E11)</f>
        <v xml:space="preserve"> </v>
      </c>
      <c r="F12" s="195"/>
      <c r="G12" s="195"/>
      <c r="H12" s="195"/>
      <c r="I12" s="195"/>
      <c r="J12" s="195"/>
      <c r="K12" s="195"/>
      <c r="L12" s="195"/>
      <c r="M12" s="206" t="s">
        <v>23</v>
      </c>
      <c r="N12" s="195"/>
      <c r="O12" s="338" t="str">
        <f>IF('[1]Rekapitulácia stavby'!AN11="","",'[1]Rekapitulácia stavby'!AN11)</f>
        <v/>
      </c>
      <c r="P12" s="338"/>
      <c r="Q12" s="195"/>
      <c r="R12" s="194"/>
    </row>
    <row r="13" spans="1:66" s="153" customFormat="1" ht="6.95" customHeight="1">
      <c r="B13" s="197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4"/>
    </row>
    <row r="14" spans="1:66" s="153" customFormat="1" ht="14.45" customHeight="1">
      <c r="B14" s="197"/>
      <c r="C14" s="195"/>
      <c r="D14" s="206" t="s">
        <v>24</v>
      </c>
      <c r="E14" s="195"/>
      <c r="F14" s="195"/>
      <c r="G14" s="195"/>
      <c r="H14" s="195"/>
      <c r="I14" s="195"/>
      <c r="J14" s="195"/>
      <c r="K14" s="195"/>
      <c r="L14" s="195"/>
      <c r="M14" s="206" t="s">
        <v>22</v>
      </c>
      <c r="N14" s="195"/>
      <c r="O14" s="338" t="str">
        <f>IF('[1]Rekapitulácia stavby'!AN13="","",'[1]Rekapitulácia stavby'!AN13)</f>
        <v/>
      </c>
      <c r="P14" s="338"/>
      <c r="Q14" s="195"/>
      <c r="R14" s="194"/>
    </row>
    <row r="15" spans="1:66" s="153" customFormat="1" ht="18" customHeight="1">
      <c r="B15" s="197"/>
      <c r="C15" s="195"/>
      <c r="D15" s="195"/>
      <c r="E15" s="207" t="str">
        <f>IF('[1]Rekapitulácia stavby'!E14="","",'[1]Rekapitulácia stavby'!E14)</f>
        <v xml:space="preserve"> </v>
      </c>
      <c r="F15" s="195"/>
      <c r="G15" s="195"/>
      <c r="H15" s="195"/>
      <c r="I15" s="195"/>
      <c r="J15" s="195"/>
      <c r="K15" s="195"/>
      <c r="L15" s="195"/>
      <c r="M15" s="206" t="s">
        <v>23</v>
      </c>
      <c r="N15" s="195"/>
      <c r="O15" s="338" t="str">
        <f>IF('[1]Rekapitulácia stavby'!AN14="","",'[1]Rekapitulácia stavby'!AN14)</f>
        <v/>
      </c>
      <c r="P15" s="338"/>
      <c r="Q15" s="195"/>
      <c r="R15" s="194"/>
    </row>
    <row r="16" spans="1:66" s="153" customFormat="1" ht="6.95" customHeight="1">
      <c r="B16" s="197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4"/>
    </row>
    <row r="17" spans="2:18" s="153" customFormat="1" ht="14.45" customHeight="1">
      <c r="B17" s="197"/>
      <c r="C17" s="195"/>
      <c r="D17" s="206" t="s">
        <v>25</v>
      </c>
      <c r="E17" s="195"/>
      <c r="F17" s="195"/>
      <c r="G17" s="195"/>
      <c r="H17" s="195"/>
      <c r="I17" s="195"/>
      <c r="J17" s="195"/>
      <c r="K17" s="195"/>
      <c r="L17" s="195"/>
      <c r="M17" s="206" t="s">
        <v>22</v>
      </c>
      <c r="N17" s="195"/>
      <c r="O17" s="338" t="str">
        <f>IF('[1]Rekapitulácia stavby'!AN16="","",'[1]Rekapitulácia stavby'!AN16)</f>
        <v/>
      </c>
      <c r="P17" s="338"/>
      <c r="Q17" s="195"/>
      <c r="R17" s="194"/>
    </row>
    <row r="18" spans="2:18" s="153" customFormat="1" ht="18" customHeight="1">
      <c r="B18" s="197"/>
      <c r="C18" s="195"/>
      <c r="D18" s="195"/>
      <c r="E18" s="207" t="str">
        <f>IF('[1]Rekapitulácia stavby'!E17="","",'[1]Rekapitulácia stavby'!E17)</f>
        <v xml:space="preserve"> </v>
      </c>
      <c r="F18" s="195"/>
      <c r="G18" s="195"/>
      <c r="H18" s="195"/>
      <c r="I18" s="195"/>
      <c r="J18" s="195"/>
      <c r="K18" s="195"/>
      <c r="L18" s="195"/>
      <c r="M18" s="206" t="s">
        <v>23</v>
      </c>
      <c r="N18" s="195"/>
      <c r="O18" s="338" t="str">
        <f>IF('[1]Rekapitulácia stavby'!AN17="","",'[1]Rekapitulácia stavby'!AN17)</f>
        <v/>
      </c>
      <c r="P18" s="338"/>
      <c r="Q18" s="195"/>
      <c r="R18" s="194"/>
    </row>
    <row r="19" spans="2:18" s="153" customFormat="1" ht="6.95" customHeight="1">
      <c r="B19" s="197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4"/>
    </row>
    <row r="20" spans="2:18" s="153" customFormat="1" ht="14.45" customHeight="1">
      <c r="B20" s="197"/>
      <c r="C20" s="195"/>
      <c r="D20" s="206" t="s">
        <v>28</v>
      </c>
      <c r="E20" s="195"/>
      <c r="F20" s="195"/>
      <c r="G20" s="195"/>
      <c r="H20" s="195"/>
      <c r="I20" s="195"/>
      <c r="J20" s="195"/>
      <c r="K20" s="195"/>
      <c r="L20" s="195"/>
      <c r="M20" s="206" t="s">
        <v>22</v>
      </c>
      <c r="N20" s="195"/>
      <c r="O20" s="338" t="str">
        <f>IF('[1]Rekapitulácia stavby'!AN19="","",'[1]Rekapitulácia stavby'!AN19)</f>
        <v/>
      </c>
      <c r="P20" s="338"/>
      <c r="Q20" s="195"/>
      <c r="R20" s="194"/>
    </row>
    <row r="21" spans="2:18" s="153" customFormat="1" ht="18" customHeight="1">
      <c r="B21" s="197"/>
      <c r="C21" s="195"/>
      <c r="D21" s="195"/>
      <c r="E21" s="207" t="str">
        <f>IF('[1]Rekapitulácia stavby'!E20="","",'[1]Rekapitulácia stavby'!E20)</f>
        <v xml:space="preserve"> </v>
      </c>
      <c r="F21" s="195"/>
      <c r="G21" s="195"/>
      <c r="H21" s="195"/>
      <c r="I21" s="195"/>
      <c r="J21" s="195"/>
      <c r="K21" s="195"/>
      <c r="L21" s="195"/>
      <c r="M21" s="206" t="s">
        <v>23</v>
      </c>
      <c r="N21" s="195"/>
      <c r="O21" s="338" t="str">
        <f>IF('[1]Rekapitulácia stavby'!AN20="","",'[1]Rekapitulácia stavby'!AN20)</f>
        <v/>
      </c>
      <c r="P21" s="338"/>
      <c r="Q21" s="195"/>
      <c r="R21" s="194"/>
    </row>
    <row r="22" spans="2:18" s="153" customFormat="1" ht="6.95" customHeight="1">
      <c r="B22" s="197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4"/>
    </row>
    <row r="23" spans="2:18" s="153" customFormat="1" ht="14.45" customHeight="1">
      <c r="B23" s="197"/>
      <c r="C23" s="195"/>
      <c r="D23" s="206" t="s">
        <v>29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4"/>
    </row>
    <row r="24" spans="2:18" s="153" customFormat="1" ht="16.5" customHeight="1">
      <c r="B24" s="197"/>
      <c r="C24" s="195"/>
      <c r="D24" s="195"/>
      <c r="E24" s="339" t="s">
        <v>5</v>
      </c>
      <c r="F24" s="339"/>
      <c r="G24" s="339"/>
      <c r="H24" s="339"/>
      <c r="I24" s="339"/>
      <c r="J24" s="339"/>
      <c r="K24" s="339"/>
      <c r="L24" s="339"/>
      <c r="M24" s="195"/>
      <c r="N24" s="195"/>
      <c r="O24" s="195"/>
      <c r="P24" s="195"/>
      <c r="Q24" s="195"/>
      <c r="R24" s="194"/>
    </row>
    <row r="25" spans="2:18" s="153" customFormat="1" ht="6.95" customHeight="1">
      <c r="B25" s="19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4"/>
    </row>
    <row r="26" spans="2:18" s="153" customFormat="1" ht="6.95" customHeight="1">
      <c r="B26" s="197"/>
      <c r="C26" s="195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5"/>
      <c r="R26" s="194"/>
    </row>
    <row r="27" spans="2:18" s="153" customFormat="1" ht="14.45" customHeight="1">
      <c r="B27" s="197"/>
      <c r="C27" s="195"/>
      <c r="D27" s="247" t="s">
        <v>89</v>
      </c>
      <c r="E27" s="195"/>
      <c r="F27" s="195"/>
      <c r="G27" s="195"/>
      <c r="H27" s="195"/>
      <c r="I27" s="195"/>
      <c r="J27" s="195"/>
      <c r="K27" s="195"/>
      <c r="L27" s="195"/>
      <c r="M27" s="340">
        <f>N88</f>
        <v>0</v>
      </c>
      <c r="N27" s="340"/>
      <c r="O27" s="340"/>
      <c r="P27" s="340"/>
      <c r="Q27" s="195"/>
      <c r="R27" s="194"/>
    </row>
    <row r="28" spans="2:18" s="153" customFormat="1" ht="14.45" customHeight="1">
      <c r="B28" s="197"/>
      <c r="C28" s="195"/>
      <c r="D28" s="246" t="s">
        <v>90</v>
      </c>
      <c r="E28" s="195"/>
      <c r="F28" s="195"/>
      <c r="G28" s="195"/>
      <c r="H28" s="195"/>
      <c r="I28" s="195"/>
      <c r="J28" s="195"/>
      <c r="K28" s="195"/>
      <c r="L28" s="195"/>
      <c r="M28" s="340">
        <f>N94</f>
        <v>0</v>
      </c>
      <c r="N28" s="340"/>
      <c r="O28" s="340"/>
      <c r="P28" s="340"/>
      <c r="Q28" s="195"/>
      <c r="R28" s="194"/>
    </row>
    <row r="29" spans="2:18" s="153" customFormat="1" ht="6.95" customHeight="1">
      <c r="B29" s="197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4"/>
    </row>
    <row r="30" spans="2:18" s="153" customFormat="1" ht="25.35" customHeight="1">
      <c r="B30" s="197"/>
      <c r="C30" s="195"/>
      <c r="D30" s="245" t="s">
        <v>32</v>
      </c>
      <c r="E30" s="195"/>
      <c r="F30" s="195"/>
      <c r="G30" s="195"/>
      <c r="H30" s="195"/>
      <c r="I30" s="195"/>
      <c r="J30" s="195"/>
      <c r="K30" s="195"/>
      <c r="L30" s="195"/>
      <c r="M30" s="341">
        <f>ROUND(M27+M28,2)</f>
        <v>0</v>
      </c>
      <c r="N30" s="336"/>
      <c r="O30" s="336"/>
      <c r="P30" s="336"/>
      <c r="Q30" s="195"/>
      <c r="R30" s="194"/>
    </row>
    <row r="31" spans="2:18" s="153" customFormat="1" ht="6.95" customHeight="1">
      <c r="B31" s="197"/>
      <c r="C31" s="195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5"/>
      <c r="R31" s="194"/>
    </row>
    <row r="32" spans="2:18" s="153" customFormat="1" ht="14.45" customHeight="1">
      <c r="B32" s="197"/>
      <c r="C32" s="195"/>
      <c r="D32" s="244" t="s">
        <v>33</v>
      </c>
      <c r="E32" s="244" t="s">
        <v>34</v>
      </c>
      <c r="F32" s="243">
        <v>0.2</v>
      </c>
      <c r="G32" s="242" t="s">
        <v>35</v>
      </c>
      <c r="H32" s="342">
        <f>ROUND((SUM(BE94:BE95)+SUM(BE113:BE133)), 2)</f>
        <v>0</v>
      </c>
      <c r="I32" s="336"/>
      <c r="J32" s="336"/>
      <c r="K32" s="195"/>
      <c r="L32" s="195"/>
      <c r="M32" s="342">
        <f>ROUND(ROUND((SUM(BE94:BE95)+SUM(BE113:BE133)), 2)*F32, 2)</f>
        <v>0</v>
      </c>
      <c r="N32" s="336"/>
      <c r="O32" s="336"/>
      <c r="P32" s="336"/>
      <c r="Q32" s="195"/>
      <c r="R32" s="194"/>
    </row>
    <row r="33" spans="2:18" s="153" customFormat="1" ht="14.45" customHeight="1">
      <c r="B33" s="197"/>
      <c r="C33" s="195"/>
      <c r="D33" s="195"/>
      <c r="E33" s="244" t="s">
        <v>36</v>
      </c>
      <c r="F33" s="243">
        <v>0.2</v>
      </c>
      <c r="G33" s="242" t="s">
        <v>35</v>
      </c>
      <c r="H33" s="342">
        <f>ROUND((SUM(BF94:BF95)+SUM(BF113:BF133)), 2)</f>
        <v>0</v>
      </c>
      <c r="I33" s="336"/>
      <c r="J33" s="336"/>
      <c r="K33" s="195"/>
      <c r="L33" s="195"/>
      <c r="M33" s="342">
        <f>ROUND(ROUND((SUM(BF94:BF95)+SUM(BF113:BF133)), 2)*F33, 2)</f>
        <v>0</v>
      </c>
      <c r="N33" s="336"/>
      <c r="O33" s="336"/>
      <c r="P33" s="336"/>
      <c r="Q33" s="195"/>
      <c r="R33" s="194"/>
    </row>
    <row r="34" spans="2:18" s="153" customFormat="1" ht="14.45" hidden="1" customHeight="1">
      <c r="B34" s="197"/>
      <c r="C34" s="195"/>
      <c r="D34" s="195"/>
      <c r="E34" s="244" t="s">
        <v>37</v>
      </c>
      <c r="F34" s="243">
        <v>0.2</v>
      </c>
      <c r="G34" s="242" t="s">
        <v>35</v>
      </c>
      <c r="H34" s="342">
        <f>ROUND((SUM(BG94:BG95)+SUM(BG113:BG133)), 2)</f>
        <v>0</v>
      </c>
      <c r="I34" s="336"/>
      <c r="J34" s="336"/>
      <c r="K34" s="195"/>
      <c r="L34" s="195"/>
      <c r="M34" s="342">
        <v>0</v>
      </c>
      <c r="N34" s="336"/>
      <c r="O34" s="336"/>
      <c r="P34" s="336"/>
      <c r="Q34" s="195"/>
      <c r="R34" s="194"/>
    </row>
    <row r="35" spans="2:18" s="153" customFormat="1" ht="14.45" hidden="1" customHeight="1">
      <c r="B35" s="197"/>
      <c r="C35" s="195"/>
      <c r="D35" s="195"/>
      <c r="E35" s="244" t="s">
        <v>38</v>
      </c>
      <c r="F35" s="243">
        <v>0.2</v>
      </c>
      <c r="G35" s="242" t="s">
        <v>35</v>
      </c>
      <c r="H35" s="342">
        <f>ROUND((SUM(BH94:BH95)+SUM(BH113:BH133)), 2)</f>
        <v>0</v>
      </c>
      <c r="I35" s="336"/>
      <c r="J35" s="336"/>
      <c r="K35" s="195"/>
      <c r="L35" s="195"/>
      <c r="M35" s="342">
        <v>0</v>
      </c>
      <c r="N35" s="336"/>
      <c r="O35" s="336"/>
      <c r="P35" s="336"/>
      <c r="Q35" s="195"/>
      <c r="R35" s="194"/>
    </row>
    <row r="36" spans="2:18" s="153" customFormat="1" ht="14.45" hidden="1" customHeight="1">
      <c r="B36" s="197"/>
      <c r="C36" s="195"/>
      <c r="D36" s="195"/>
      <c r="E36" s="244" t="s">
        <v>39</v>
      </c>
      <c r="F36" s="243">
        <v>0</v>
      </c>
      <c r="G36" s="242" t="s">
        <v>35</v>
      </c>
      <c r="H36" s="342">
        <f>ROUND((SUM(BI94:BI95)+SUM(BI113:BI133)), 2)</f>
        <v>0</v>
      </c>
      <c r="I36" s="336"/>
      <c r="J36" s="336"/>
      <c r="K36" s="195"/>
      <c r="L36" s="195"/>
      <c r="M36" s="342">
        <v>0</v>
      </c>
      <c r="N36" s="336"/>
      <c r="O36" s="336"/>
      <c r="P36" s="336"/>
      <c r="Q36" s="195"/>
      <c r="R36" s="194"/>
    </row>
    <row r="37" spans="2:18" s="153" customFormat="1" ht="6.95" customHeight="1">
      <c r="B37" s="197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4"/>
    </row>
    <row r="38" spans="2:18" s="153" customFormat="1" ht="25.35" customHeight="1">
      <c r="B38" s="197"/>
      <c r="C38" s="212"/>
      <c r="D38" s="241" t="s">
        <v>40</v>
      </c>
      <c r="E38" s="238"/>
      <c r="F38" s="238"/>
      <c r="G38" s="240" t="s">
        <v>41</v>
      </c>
      <c r="H38" s="239" t="s">
        <v>42</v>
      </c>
      <c r="I38" s="238"/>
      <c r="J38" s="238"/>
      <c r="K38" s="238"/>
      <c r="L38" s="343">
        <f>SUM(M30:M36)</f>
        <v>0</v>
      </c>
      <c r="M38" s="343"/>
      <c r="N38" s="343"/>
      <c r="O38" s="343"/>
      <c r="P38" s="344"/>
      <c r="Q38" s="212"/>
      <c r="R38" s="194"/>
    </row>
    <row r="39" spans="2:18" s="153" customFormat="1" ht="14.45" customHeight="1">
      <c r="B39" s="197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4"/>
    </row>
    <row r="40" spans="2:18" s="153" customFormat="1" ht="14.45" customHeight="1">
      <c r="B40" s="197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4"/>
    </row>
    <row r="41" spans="2:18">
      <c r="B41" s="235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1"/>
    </row>
    <row r="42" spans="2:18">
      <c r="B42" s="235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1"/>
    </row>
    <row r="43" spans="2:18">
      <c r="B43" s="235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1"/>
    </row>
    <row r="44" spans="2:18">
      <c r="B44" s="235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1"/>
    </row>
    <row r="45" spans="2:18">
      <c r="B45" s="235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1"/>
    </row>
    <row r="46" spans="2:18">
      <c r="B46" s="235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1"/>
    </row>
    <row r="47" spans="2:18">
      <c r="B47" s="235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1"/>
    </row>
    <row r="48" spans="2:18">
      <c r="B48" s="235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1"/>
    </row>
    <row r="49" spans="2:18">
      <c r="B49" s="235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1"/>
    </row>
    <row r="50" spans="2:18" s="153" customFormat="1">
      <c r="B50" s="197"/>
      <c r="C50" s="195"/>
      <c r="D50" s="237" t="s">
        <v>43</v>
      </c>
      <c r="E50" s="191"/>
      <c r="F50" s="191"/>
      <c r="G50" s="191"/>
      <c r="H50" s="236"/>
      <c r="I50" s="195"/>
      <c r="J50" s="237" t="s">
        <v>44</v>
      </c>
      <c r="K50" s="191"/>
      <c r="L50" s="191"/>
      <c r="M50" s="191"/>
      <c r="N50" s="191"/>
      <c r="O50" s="191"/>
      <c r="P50" s="236"/>
      <c r="Q50" s="195"/>
      <c r="R50" s="194"/>
    </row>
    <row r="51" spans="2:18">
      <c r="B51" s="235"/>
      <c r="C51" s="232"/>
      <c r="D51" s="234"/>
      <c r="E51" s="232"/>
      <c r="F51" s="232"/>
      <c r="G51" s="232"/>
      <c r="H51" s="233"/>
      <c r="I51" s="232"/>
      <c r="J51" s="234"/>
      <c r="K51" s="232"/>
      <c r="L51" s="232"/>
      <c r="M51" s="232"/>
      <c r="N51" s="232"/>
      <c r="O51" s="232"/>
      <c r="P51" s="233"/>
      <c r="Q51" s="232"/>
      <c r="R51" s="231"/>
    </row>
    <row r="52" spans="2:18">
      <c r="B52" s="235"/>
      <c r="C52" s="232"/>
      <c r="D52" s="234"/>
      <c r="E52" s="232"/>
      <c r="F52" s="232"/>
      <c r="G52" s="232"/>
      <c r="H52" s="233"/>
      <c r="I52" s="232"/>
      <c r="J52" s="234"/>
      <c r="K52" s="232"/>
      <c r="L52" s="232"/>
      <c r="M52" s="232"/>
      <c r="N52" s="232"/>
      <c r="O52" s="232"/>
      <c r="P52" s="233"/>
      <c r="Q52" s="232"/>
      <c r="R52" s="231"/>
    </row>
    <row r="53" spans="2:18">
      <c r="B53" s="235"/>
      <c r="C53" s="232"/>
      <c r="D53" s="234"/>
      <c r="E53" s="232"/>
      <c r="F53" s="232"/>
      <c r="G53" s="232"/>
      <c r="H53" s="233"/>
      <c r="I53" s="232"/>
      <c r="J53" s="234"/>
      <c r="K53" s="232"/>
      <c r="L53" s="232"/>
      <c r="M53" s="232"/>
      <c r="N53" s="232"/>
      <c r="O53" s="232"/>
      <c r="P53" s="233"/>
      <c r="Q53" s="232"/>
      <c r="R53" s="231"/>
    </row>
    <row r="54" spans="2:18">
      <c r="B54" s="235"/>
      <c r="C54" s="232"/>
      <c r="D54" s="234"/>
      <c r="E54" s="232"/>
      <c r="F54" s="232"/>
      <c r="G54" s="232"/>
      <c r="H54" s="233"/>
      <c r="I54" s="232"/>
      <c r="J54" s="234"/>
      <c r="K54" s="232"/>
      <c r="L54" s="232"/>
      <c r="M54" s="232"/>
      <c r="N54" s="232"/>
      <c r="O54" s="232"/>
      <c r="P54" s="233"/>
      <c r="Q54" s="232"/>
      <c r="R54" s="231"/>
    </row>
    <row r="55" spans="2:18">
      <c r="B55" s="235"/>
      <c r="C55" s="232"/>
      <c r="D55" s="234"/>
      <c r="E55" s="232"/>
      <c r="F55" s="232"/>
      <c r="G55" s="232"/>
      <c r="H55" s="233"/>
      <c r="I55" s="232"/>
      <c r="J55" s="234"/>
      <c r="K55" s="232"/>
      <c r="L55" s="232"/>
      <c r="M55" s="232"/>
      <c r="N55" s="232"/>
      <c r="O55" s="232"/>
      <c r="P55" s="233"/>
      <c r="Q55" s="232"/>
      <c r="R55" s="231"/>
    </row>
    <row r="56" spans="2:18">
      <c r="B56" s="235"/>
      <c r="C56" s="232"/>
      <c r="D56" s="234"/>
      <c r="E56" s="232"/>
      <c r="F56" s="232"/>
      <c r="G56" s="232"/>
      <c r="H56" s="233"/>
      <c r="I56" s="232"/>
      <c r="J56" s="234"/>
      <c r="K56" s="232"/>
      <c r="L56" s="232"/>
      <c r="M56" s="232"/>
      <c r="N56" s="232"/>
      <c r="O56" s="232"/>
      <c r="P56" s="233"/>
      <c r="Q56" s="232"/>
      <c r="R56" s="231"/>
    </row>
    <row r="57" spans="2:18">
      <c r="B57" s="235"/>
      <c r="C57" s="232"/>
      <c r="D57" s="234"/>
      <c r="E57" s="232"/>
      <c r="F57" s="232"/>
      <c r="G57" s="232"/>
      <c r="H57" s="233"/>
      <c r="I57" s="232"/>
      <c r="J57" s="234"/>
      <c r="K57" s="232"/>
      <c r="L57" s="232"/>
      <c r="M57" s="232"/>
      <c r="N57" s="232"/>
      <c r="O57" s="232"/>
      <c r="P57" s="233"/>
      <c r="Q57" s="232"/>
      <c r="R57" s="231"/>
    </row>
    <row r="58" spans="2:18">
      <c r="B58" s="235"/>
      <c r="C58" s="232"/>
      <c r="D58" s="234"/>
      <c r="E58" s="232"/>
      <c r="F58" s="232"/>
      <c r="G58" s="232"/>
      <c r="H58" s="233"/>
      <c r="I58" s="232"/>
      <c r="J58" s="234"/>
      <c r="K58" s="232"/>
      <c r="L58" s="232"/>
      <c r="M58" s="232"/>
      <c r="N58" s="232"/>
      <c r="O58" s="232"/>
      <c r="P58" s="233"/>
      <c r="Q58" s="232"/>
      <c r="R58" s="231"/>
    </row>
    <row r="59" spans="2:18" s="153" customFormat="1">
      <c r="B59" s="197"/>
      <c r="C59" s="195"/>
      <c r="D59" s="230" t="s">
        <v>45</v>
      </c>
      <c r="E59" s="228"/>
      <c r="F59" s="228"/>
      <c r="G59" s="229" t="s">
        <v>46</v>
      </c>
      <c r="H59" s="227"/>
      <c r="I59" s="195"/>
      <c r="J59" s="230" t="s">
        <v>45</v>
      </c>
      <c r="K59" s="228"/>
      <c r="L59" s="228"/>
      <c r="M59" s="228"/>
      <c r="N59" s="229" t="s">
        <v>46</v>
      </c>
      <c r="O59" s="228"/>
      <c r="P59" s="227"/>
      <c r="Q59" s="195"/>
      <c r="R59" s="194"/>
    </row>
    <row r="60" spans="2:18">
      <c r="B60" s="235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1"/>
    </row>
    <row r="61" spans="2:18" s="153" customFormat="1">
      <c r="B61" s="197"/>
      <c r="C61" s="195"/>
      <c r="D61" s="237" t="s">
        <v>47</v>
      </c>
      <c r="E61" s="191"/>
      <c r="F61" s="191"/>
      <c r="G61" s="191"/>
      <c r="H61" s="236"/>
      <c r="I61" s="195"/>
      <c r="J61" s="237" t="s">
        <v>48</v>
      </c>
      <c r="K61" s="191"/>
      <c r="L61" s="191"/>
      <c r="M61" s="191"/>
      <c r="N61" s="191"/>
      <c r="O61" s="191"/>
      <c r="P61" s="236"/>
      <c r="Q61" s="195"/>
      <c r="R61" s="194"/>
    </row>
    <row r="62" spans="2:18">
      <c r="B62" s="235"/>
      <c r="C62" s="232"/>
      <c r="D62" s="234"/>
      <c r="E62" s="232"/>
      <c r="F62" s="232"/>
      <c r="G62" s="232"/>
      <c r="H62" s="233"/>
      <c r="I62" s="232"/>
      <c r="J62" s="234"/>
      <c r="K62" s="232"/>
      <c r="L62" s="232"/>
      <c r="M62" s="232"/>
      <c r="N62" s="232"/>
      <c r="O62" s="232"/>
      <c r="P62" s="233"/>
      <c r="Q62" s="232"/>
      <c r="R62" s="231"/>
    </row>
    <row r="63" spans="2:18">
      <c r="B63" s="235"/>
      <c r="C63" s="232"/>
      <c r="D63" s="234"/>
      <c r="E63" s="232"/>
      <c r="F63" s="232"/>
      <c r="G63" s="232"/>
      <c r="H63" s="233"/>
      <c r="I63" s="232"/>
      <c r="J63" s="234"/>
      <c r="K63" s="232"/>
      <c r="L63" s="232"/>
      <c r="M63" s="232"/>
      <c r="N63" s="232"/>
      <c r="O63" s="232"/>
      <c r="P63" s="233"/>
      <c r="Q63" s="232"/>
      <c r="R63" s="231"/>
    </row>
    <row r="64" spans="2:18">
      <c r="B64" s="235"/>
      <c r="C64" s="232"/>
      <c r="D64" s="234"/>
      <c r="E64" s="232"/>
      <c r="F64" s="232"/>
      <c r="G64" s="232"/>
      <c r="H64" s="233"/>
      <c r="I64" s="232"/>
      <c r="J64" s="234"/>
      <c r="K64" s="232"/>
      <c r="L64" s="232"/>
      <c r="M64" s="232"/>
      <c r="N64" s="232"/>
      <c r="O64" s="232"/>
      <c r="P64" s="233"/>
      <c r="Q64" s="232"/>
      <c r="R64" s="231"/>
    </row>
    <row r="65" spans="2:18">
      <c r="B65" s="235"/>
      <c r="C65" s="232"/>
      <c r="D65" s="234"/>
      <c r="E65" s="232"/>
      <c r="F65" s="232"/>
      <c r="G65" s="232"/>
      <c r="H65" s="233"/>
      <c r="I65" s="232"/>
      <c r="J65" s="234"/>
      <c r="K65" s="232"/>
      <c r="L65" s="232"/>
      <c r="M65" s="232"/>
      <c r="N65" s="232"/>
      <c r="O65" s="232"/>
      <c r="P65" s="233"/>
      <c r="Q65" s="232"/>
      <c r="R65" s="231"/>
    </row>
    <row r="66" spans="2:18">
      <c r="B66" s="235"/>
      <c r="C66" s="232"/>
      <c r="D66" s="234"/>
      <c r="E66" s="232"/>
      <c r="F66" s="232"/>
      <c r="G66" s="232"/>
      <c r="H66" s="233"/>
      <c r="I66" s="232"/>
      <c r="J66" s="234"/>
      <c r="K66" s="232"/>
      <c r="L66" s="232"/>
      <c r="M66" s="232"/>
      <c r="N66" s="232"/>
      <c r="O66" s="232"/>
      <c r="P66" s="233"/>
      <c r="Q66" s="232"/>
      <c r="R66" s="231"/>
    </row>
    <row r="67" spans="2:18">
      <c r="B67" s="235"/>
      <c r="C67" s="232"/>
      <c r="D67" s="234"/>
      <c r="E67" s="232"/>
      <c r="F67" s="232"/>
      <c r="G67" s="232"/>
      <c r="H67" s="233"/>
      <c r="I67" s="232"/>
      <c r="J67" s="234"/>
      <c r="K67" s="232"/>
      <c r="L67" s="232"/>
      <c r="M67" s="232"/>
      <c r="N67" s="232"/>
      <c r="O67" s="232"/>
      <c r="P67" s="233"/>
      <c r="Q67" s="232"/>
      <c r="R67" s="231"/>
    </row>
    <row r="68" spans="2:18">
      <c r="B68" s="235"/>
      <c r="C68" s="232"/>
      <c r="D68" s="234"/>
      <c r="E68" s="232"/>
      <c r="F68" s="232"/>
      <c r="G68" s="232"/>
      <c r="H68" s="233"/>
      <c r="I68" s="232"/>
      <c r="J68" s="234"/>
      <c r="K68" s="232"/>
      <c r="L68" s="232"/>
      <c r="M68" s="232"/>
      <c r="N68" s="232"/>
      <c r="O68" s="232"/>
      <c r="P68" s="233"/>
      <c r="Q68" s="232"/>
      <c r="R68" s="231"/>
    </row>
    <row r="69" spans="2:18">
      <c r="B69" s="235"/>
      <c r="C69" s="232"/>
      <c r="D69" s="234"/>
      <c r="E69" s="232"/>
      <c r="F69" s="232"/>
      <c r="G69" s="232"/>
      <c r="H69" s="233"/>
      <c r="I69" s="232"/>
      <c r="J69" s="234"/>
      <c r="K69" s="232"/>
      <c r="L69" s="232"/>
      <c r="M69" s="232"/>
      <c r="N69" s="232"/>
      <c r="O69" s="232"/>
      <c r="P69" s="233"/>
      <c r="Q69" s="232"/>
      <c r="R69" s="231"/>
    </row>
    <row r="70" spans="2:18" s="153" customFormat="1">
      <c r="B70" s="197"/>
      <c r="C70" s="195"/>
      <c r="D70" s="230" t="s">
        <v>45</v>
      </c>
      <c r="E70" s="228"/>
      <c r="F70" s="228"/>
      <c r="G70" s="229" t="s">
        <v>46</v>
      </c>
      <c r="H70" s="227"/>
      <c r="I70" s="195"/>
      <c r="J70" s="230" t="s">
        <v>45</v>
      </c>
      <c r="K70" s="228"/>
      <c r="L70" s="228"/>
      <c r="M70" s="228"/>
      <c r="N70" s="229" t="s">
        <v>46</v>
      </c>
      <c r="O70" s="228"/>
      <c r="P70" s="227"/>
      <c r="Q70" s="195"/>
      <c r="R70" s="194"/>
    </row>
    <row r="71" spans="2:18" s="153" customFormat="1" ht="14.45" customHeight="1">
      <c r="B71" s="156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4"/>
    </row>
    <row r="75" spans="2:18" s="153" customFormat="1" ht="6.95" customHeight="1">
      <c r="B75" s="211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09"/>
    </row>
    <row r="76" spans="2:18" s="153" customFormat="1" ht="36.950000000000003" customHeight="1">
      <c r="B76" s="197"/>
      <c r="C76" s="331" t="s">
        <v>91</v>
      </c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194"/>
    </row>
    <row r="77" spans="2:18" s="153" customFormat="1" ht="6.95" customHeight="1">
      <c r="B77" s="197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4"/>
    </row>
    <row r="78" spans="2:18" s="153" customFormat="1" ht="30" customHeight="1">
      <c r="B78" s="197"/>
      <c r="C78" s="206" t="s">
        <v>15</v>
      </c>
      <c r="D78" s="195"/>
      <c r="E78" s="195"/>
      <c r="F78" s="333" t="str">
        <f>F6</f>
        <v>Rekonštrukcia nevyužívaného objektu v obci na podnikateľskú činnosť</v>
      </c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195"/>
      <c r="R78" s="194"/>
    </row>
    <row r="79" spans="2:18" s="153" customFormat="1" ht="36.950000000000003" customHeight="1">
      <c r="B79" s="197"/>
      <c r="C79" s="208" t="s">
        <v>88</v>
      </c>
      <c r="D79" s="195"/>
      <c r="E79" s="195"/>
      <c r="F79" s="345" t="str">
        <f>F7</f>
        <v>05 - Sadové úpravy</v>
      </c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195"/>
      <c r="R79" s="194"/>
    </row>
    <row r="80" spans="2:18" s="153" customFormat="1" ht="6.95" customHeight="1">
      <c r="B80" s="197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4"/>
    </row>
    <row r="81" spans="2:47" s="153" customFormat="1" ht="18" customHeight="1">
      <c r="B81" s="197"/>
      <c r="C81" s="206" t="s">
        <v>18</v>
      </c>
      <c r="D81" s="195"/>
      <c r="E81" s="195"/>
      <c r="F81" s="207" t="str">
        <f>F9</f>
        <v>Dolné Plachtince</v>
      </c>
      <c r="G81" s="195"/>
      <c r="H81" s="195"/>
      <c r="I81" s="195"/>
      <c r="J81" s="195"/>
      <c r="K81" s="206" t="s">
        <v>20</v>
      </c>
      <c r="L81" s="195"/>
      <c r="M81" s="337">
        <f>IF(O9="","",O9)</f>
        <v>43969</v>
      </c>
      <c r="N81" s="337"/>
      <c r="O81" s="337"/>
      <c r="P81" s="337"/>
      <c r="Q81" s="195"/>
      <c r="R81" s="194"/>
    </row>
    <row r="82" spans="2:47" s="153" customFormat="1" ht="6.95" customHeight="1">
      <c r="B82" s="197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4"/>
    </row>
    <row r="83" spans="2:47" s="153" customFormat="1">
      <c r="B83" s="197"/>
      <c r="C83" s="206" t="s">
        <v>21</v>
      </c>
      <c r="D83" s="195"/>
      <c r="E83" s="195"/>
      <c r="F83" s="207" t="str">
        <f>E12</f>
        <v xml:space="preserve"> </v>
      </c>
      <c r="G83" s="195"/>
      <c r="H83" s="195"/>
      <c r="I83" s="195"/>
      <c r="J83" s="195"/>
      <c r="K83" s="206" t="s">
        <v>25</v>
      </c>
      <c r="L83" s="195"/>
      <c r="M83" s="338" t="str">
        <f>E18</f>
        <v xml:space="preserve"> </v>
      </c>
      <c r="N83" s="338"/>
      <c r="O83" s="338"/>
      <c r="P83" s="338"/>
      <c r="Q83" s="338"/>
      <c r="R83" s="194"/>
    </row>
    <row r="84" spans="2:47" s="153" customFormat="1" ht="14.45" customHeight="1">
      <c r="B84" s="197"/>
      <c r="C84" s="206" t="s">
        <v>24</v>
      </c>
      <c r="D84" s="195"/>
      <c r="E84" s="195"/>
      <c r="F84" s="207" t="str">
        <f>IF(E15="","",E15)</f>
        <v xml:space="preserve"> </v>
      </c>
      <c r="G84" s="195"/>
      <c r="H84" s="195"/>
      <c r="I84" s="195"/>
      <c r="J84" s="195"/>
      <c r="K84" s="206" t="s">
        <v>28</v>
      </c>
      <c r="L84" s="195"/>
      <c r="M84" s="338" t="str">
        <f>E21</f>
        <v xml:space="preserve"> </v>
      </c>
      <c r="N84" s="338"/>
      <c r="O84" s="338"/>
      <c r="P84" s="338"/>
      <c r="Q84" s="338"/>
      <c r="R84" s="194"/>
    </row>
    <row r="85" spans="2:47" s="153" customFormat="1" ht="10.35" customHeight="1">
      <c r="B85" s="197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4"/>
    </row>
    <row r="86" spans="2:47" s="153" customFormat="1" ht="29.25" customHeight="1">
      <c r="B86" s="197"/>
      <c r="C86" s="346" t="s">
        <v>92</v>
      </c>
      <c r="D86" s="347"/>
      <c r="E86" s="347"/>
      <c r="F86" s="347"/>
      <c r="G86" s="347"/>
      <c r="H86" s="212"/>
      <c r="I86" s="212"/>
      <c r="J86" s="212"/>
      <c r="K86" s="212"/>
      <c r="L86" s="212"/>
      <c r="M86" s="212"/>
      <c r="N86" s="346" t="s">
        <v>93</v>
      </c>
      <c r="O86" s="347"/>
      <c r="P86" s="347"/>
      <c r="Q86" s="347"/>
      <c r="R86" s="194"/>
    </row>
    <row r="87" spans="2:47" s="153" customFormat="1" ht="10.35" customHeight="1">
      <c r="B87" s="197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4"/>
    </row>
    <row r="88" spans="2:47" s="153" customFormat="1" ht="29.25" customHeight="1">
      <c r="B88" s="197"/>
      <c r="C88" s="216" t="s">
        <v>94</v>
      </c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348">
        <f>N113</f>
        <v>0</v>
      </c>
      <c r="O88" s="349"/>
      <c r="P88" s="349"/>
      <c r="Q88" s="349"/>
      <c r="R88" s="194"/>
      <c r="AU88" s="157" t="s">
        <v>95</v>
      </c>
    </row>
    <row r="89" spans="2:47" s="222" customFormat="1" ht="24.95" customHeight="1">
      <c r="B89" s="226"/>
      <c r="C89" s="224"/>
      <c r="D89" s="225" t="s">
        <v>620</v>
      </c>
      <c r="E89" s="224"/>
      <c r="F89" s="224"/>
      <c r="G89" s="224"/>
      <c r="H89" s="224"/>
      <c r="I89" s="224"/>
      <c r="J89" s="224"/>
      <c r="K89" s="224"/>
      <c r="L89" s="224"/>
      <c r="M89" s="224"/>
      <c r="N89" s="350">
        <f>N114</f>
        <v>0</v>
      </c>
      <c r="O89" s="351"/>
      <c r="P89" s="351"/>
      <c r="Q89" s="351"/>
      <c r="R89" s="223"/>
    </row>
    <row r="90" spans="2:47" s="217" customFormat="1" ht="19.899999999999999" customHeight="1">
      <c r="B90" s="221"/>
      <c r="C90" s="219"/>
      <c r="D90" s="220" t="s">
        <v>98</v>
      </c>
      <c r="E90" s="219"/>
      <c r="F90" s="219"/>
      <c r="G90" s="219"/>
      <c r="H90" s="219"/>
      <c r="I90" s="219"/>
      <c r="J90" s="219"/>
      <c r="K90" s="219"/>
      <c r="L90" s="219"/>
      <c r="M90" s="219"/>
      <c r="N90" s="352">
        <f>N115</f>
        <v>0</v>
      </c>
      <c r="O90" s="353"/>
      <c r="P90" s="353"/>
      <c r="Q90" s="353"/>
      <c r="R90" s="218"/>
    </row>
    <row r="91" spans="2:47" s="217" customFormat="1" ht="19.899999999999999" customHeight="1">
      <c r="B91" s="221"/>
      <c r="C91" s="219"/>
      <c r="D91" s="220" t="s">
        <v>612</v>
      </c>
      <c r="E91" s="219"/>
      <c r="F91" s="219"/>
      <c r="G91" s="219"/>
      <c r="H91" s="219"/>
      <c r="I91" s="219"/>
      <c r="J91" s="219"/>
      <c r="K91" s="219"/>
      <c r="L91" s="219"/>
      <c r="M91" s="219"/>
      <c r="N91" s="352">
        <f>N123</f>
        <v>0</v>
      </c>
      <c r="O91" s="353"/>
      <c r="P91" s="353"/>
      <c r="Q91" s="353"/>
      <c r="R91" s="218"/>
    </row>
    <row r="92" spans="2:47" s="217" customFormat="1" ht="19.899999999999999" customHeight="1">
      <c r="B92" s="221"/>
      <c r="C92" s="219"/>
      <c r="D92" s="220" t="s">
        <v>102</v>
      </c>
      <c r="E92" s="219"/>
      <c r="F92" s="219"/>
      <c r="G92" s="219"/>
      <c r="H92" s="219"/>
      <c r="I92" s="219"/>
      <c r="J92" s="219"/>
      <c r="K92" s="219"/>
      <c r="L92" s="219"/>
      <c r="M92" s="219"/>
      <c r="N92" s="352">
        <f>N127</f>
        <v>0</v>
      </c>
      <c r="O92" s="353"/>
      <c r="P92" s="353"/>
      <c r="Q92" s="353"/>
      <c r="R92" s="218"/>
    </row>
    <row r="93" spans="2:47" s="153" customFormat="1" ht="21.75" customHeight="1">
      <c r="B93" s="197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4"/>
    </row>
    <row r="94" spans="2:47" s="153" customFormat="1" ht="29.25" customHeight="1">
      <c r="B94" s="197"/>
      <c r="C94" s="216" t="s">
        <v>112</v>
      </c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349">
        <v>0</v>
      </c>
      <c r="O94" s="354"/>
      <c r="P94" s="354"/>
      <c r="Q94" s="354"/>
      <c r="R94" s="194"/>
      <c r="T94" s="215"/>
      <c r="U94" s="214" t="s">
        <v>33</v>
      </c>
    </row>
    <row r="95" spans="2:47" s="153" customFormat="1" ht="18" customHeight="1">
      <c r="B95" s="197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4"/>
    </row>
    <row r="96" spans="2:47" s="153" customFormat="1" ht="29.25" customHeight="1">
      <c r="B96" s="197"/>
      <c r="C96" s="213" t="s">
        <v>81</v>
      </c>
      <c r="D96" s="212"/>
      <c r="E96" s="212"/>
      <c r="F96" s="212"/>
      <c r="G96" s="212"/>
      <c r="H96" s="212"/>
      <c r="I96" s="212"/>
      <c r="J96" s="212"/>
      <c r="K96" s="212"/>
      <c r="L96" s="355">
        <f>ROUND(SUM(N88+N94),2)</f>
        <v>0</v>
      </c>
      <c r="M96" s="355"/>
      <c r="N96" s="355"/>
      <c r="O96" s="355"/>
      <c r="P96" s="355"/>
      <c r="Q96" s="355"/>
      <c r="R96" s="194"/>
    </row>
    <row r="97" spans="2:27" s="153" customFormat="1" ht="6.95" customHeight="1">
      <c r="B97" s="156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4"/>
    </row>
    <row r="101" spans="2:27" s="153" customFormat="1" ht="6.95" customHeight="1">
      <c r="B101" s="211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09"/>
    </row>
    <row r="102" spans="2:27" s="153" customFormat="1" ht="36.950000000000003" customHeight="1">
      <c r="B102" s="197"/>
      <c r="C102" s="331" t="s">
        <v>113</v>
      </c>
      <c r="D102" s="336"/>
      <c r="E102" s="336"/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  <c r="R102" s="194"/>
    </row>
    <row r="103" spans="2:27" s="153" customFormat="1" ht="6.95" customHeight="1">
      <c r="B103" s="197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4"/>
    </row>
    <row r="104" spans="2:27" s="153" customFormat="1" ht="30" customHeight="1">
      <c r="B104" s="197"/>
      <c r="C104" s="206" t="s">
        <v>15</v>
      </c>
      <c r="D104" s="195"/>
      <c r="E104" s="195"/>
      <c r="F104" s="333" t="str">
        <f>F6</f>
        <v>Rekonštrukcia nevyužívaného objektu v obci na podnikateľskú činnosť</v>
      </c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195"/>
      <c r="R104" s="194"/>
    </row>
    <row r="105" spans="2:27" s="153" customFormat="1" ht="36.950000000000003" customHeight="1">
      <c r="B105" s="197"/>
      <c r="C105" s="208" t="s">
        <v>88</v>
      </c>
      <c r="D105" s="195"/>
      <c r="E105" s="195"/>
      <c r="F105" s="345" t="str">
        <f>F7</f>
        <v>05 - Sadové úpravy</v>
      </c>
      <c r="G105" s="336"/>
      <c r="H105" s="336"/>
      <c r="I105" s="336"/>
      <c r="J105" s="336"/>
      <c r="K105" s="336"/>
      <c r="L105" s="336"/>
      <c r="M105" s="336"/>
      <c r="N105" s="336"/>
      <c r="O105" s="336"/>
      <c r="P105" s="336"/>
      <c r="Q105" s="195"/>
      <c r="R105" s="194"/>
    </row>
    <row r="106" spans="2:27" s="153" customFormat="1" ht="6.95" customHeight="1">
      <c r="B106" s="197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4"/>
    </row>
    <row r="107" spans="2:27" s="153" customFormat="1" ht="18" customHeight="1">
      <c r="B107" s="197"/>
      <c r="C107" s="206" t="s">
        <v>18</v>
      </c>
      <c r="D107" s="195"/>
      <c r="E107" s="195"/>
      <c r="F107" s="207" t="str">
        <f>F9</f>
        <v>Dolné Plachtince</v>
      </c>
      <c r="G107" s="195"/>
      <c r="H107" s="195"/>
      <c r="I107" s="195"/>
      <c r="J107" s="195"/>
      <c r="K107" s="206" t="s">
        <v>20</v>
      </c>
      <c r="L107" s="195"/>
      <c r="M107" s="337">
        <f>IF(O9="","",O9)</f>
        <v>43969</v>
      </c>
      <c r="N107" s="337"/>
      <c r="O107" s="337"/>
      <c r="P107" s="337"/>
      <c r="Q107" s="195"/>
      <c r="R107" s="194"/>
    </row>
    <row r="108" spans="2:27" s="153" customFormat="1" ht="6.95" customHeight="1">
      <c r="B108" s="197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4"/>
    </row>
    <row r="109" spans="2:27" s="153" customFormat="1">
      <c r="B109" s="197"/>
      <c r="C109" s="206" t="s">
        <v>21</v>
      </c>
      <c r="D109" s="195"/>
      <c r="E109" s="195"/>
      <c r="F109" s="207" t="str">
        <f>E12</f>
        <v xml:space="preserve"> </v>
      </c>
      <c r="G109" s="195"/>
      <c r="H109" s="195"/>
      <c r="I109" s="195"/>
      <c r="J109" s="195"/>
      <c r="K109" s="206" t="s">
        <v>25</v>
      </c>
      <c r="L109" s="195"/>
      <c r="M109" s="338" t="str">
        <f>E18</f>
        <v xml:space="preserve"> </v>
      </c>
      <c r="N109" s="338"/>
      <c r="O109" s="338"/>
      <c r="P109" s="338"/>
      <c r="Q109" s="338"/>
      <c r="R109" s="194"/>
    </row>
    <row r="110" spans="2:27" s="153" customFormat="1" ht="14.45" customHeight="1">
      <c r="B110" s="197"/>
      <c r="C110" s="206" t="s">
        <v>24</v>
      </c>
      <c r="D110" s="195"/>
      <c r="E110" s="195"/>
      <c r="F110" s="207" t="str">
        <f>IF(E15="","",E15)</f>
        <v xml:space="preserve"> </v>
      </c>
      <c r="G110" s="195"/>
      <c r="H110" s="195"/>
      <c r="I110" s="195"/>
      <c r="J110" s="195"/>
      <c r="K110" s="206" t="s">
        <v>28</v>
      </c>
      <c r="L110" s="195"/>
      <c r="M110" s="338" t="str">
        <f>E21</f>
        <v xml:space="preserve"> </v>
      </c>
      <c r="N110" s="338"/>
      <c r="O110" s="338"/>
      <c r="P110" s="338"/>
      <c r="Q110" s="338"/>
      <c r="R110" s="194"/>
    </row>
    <row r="111" spans="2:27" s="153" customFormat="1" ht="10.35" customHeight="1">
      <c r="B111" s="197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4"/>
    </row>
    <row r="112" spans="2:27" s="198" customFormat="1" ht="29.25" customHeight="1">
      <c r="B112" s="205"/>
      <c r="C112" s="204" t="s">
        <v>114</v>
      </c>
      <c r="D112" s="203" t="s">
        <v>115</v>
      </c>
      <c r="E112" s="203" t="s">
        <v>51</v>
      </c>
      <c r="F112" s="356" t="s">
        <v>116</v>
      </c>
      <c r="G112" s="356"/>
      <c r="H112" s="356"/>
      <c r="I112" s="356"/>
      <c r="J112" s="203" t="s">
        <v>117</v>
      </c>
      <c r="K112" s="203" t="s">
        <v>118</v>
      </c>
      <c r="L112" s="356" t="s">
        <v>119</v>
      </c>
      <c r="M112" s="356"/>
      <c r="N112" s="356" t="s">
        <v>93</v>
      </c>
      <c r="O112" s="356"/>
      <c r="P112" s="356"/>
      <c r="Q112" s="357"/>
      <c r="R112" s="202"/>
      <c r="T112" s="201" t="s">
        <v>120</v>
      </c>
      <c r="U112" s="200" t="s">
        <v>33</v>
      </c>
      <c r="V112" s="200" t="s">
        <v>121</v>
      </c>
      <c r="W112" s="200" t="s">
        <v>122</v>
      </c>
      <c r="X112" s="200" t="s">
        <v>123</v>
      </c>
      <c r="Y112" s="200" t="s">
        <v>124</v>
      </c>
      <c r="Z112" s="200" t="s">
        <v>125</v>
      </c>
      <c r="AA112" s="199" t="s">
        <v>126</v>
      </c>
    </row>
    <row r="113" spans="2:65" s="153" customFormat="1" ht="29.25" customHeight="1">
      <c r="B113" s="197"/>
      <c r="C113" s="196" t="s">
        <v>89</v>
      </c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358">
        <f>BK113</f>
        <v>0</v>
      </c>
      <c r="O113" s="359"/>
      <c r="P113" s="359"/>
      <c r="Q113" s="359"/>
      <c r="R113" s="194"/>
      <c r="T113" s="193"/>
      <c r="U113" s="191"/>
      <c r="V113" s="191"/>
      <c r="W113" s="192">
        <f>W114</f>
        <v>14.814791</v>
      </c>
      <c r="X113" s="191"/>
      <c r="Y113" s="192">
        <f>Y114</f>
        <v>8.4907568999999992</v>
      </c>
      <c r="Z113" s="191"/>
      <c r="AA113" s="190">
        <f>AA114</f>
        <v>0</v>
      </c>
      <c r="AT113" s="157" t="s">
        <v>68</v>
      </c>
      <c r="AU113" s="157" t="s">
        <v>95</v>
      </c>
      <c r="BK113" s="189">
        <f>BK114</f>
        <v>0</v>
      </c>
    </row>
    <row r="114" spans="2:65" s="173" customFormat="1" ht="37.35" customHeight="1">
      <c r="B114" s="183"/>
      <c r="C114" s="178"/>
      <c r="D114" s="188" t="s">
        <v>620</v>
      </c>
      <c r="E114" s="188"/>
      <c r="F114" s="188"/>
      <c r="G114" s="188"/>
      <c r="H114" s="188"/>
      <c r="I114" s="188"/>
      <c r="J114" s="188"/>
      <c r="K114" s="188"/>
      <c r="L114" s="188"/>
      <c r="M114" s="188"/>
      <c r="N114" s="360">
        <f>BK114</f>
        <v>0</v>
      </c>
      <c r="O114" s="361"/>
      <c r="P114" s="361"/>
      <c r="Q114" s="361"/>
      <c r="R114" s="181"/>
      <c r="T114" s="180"/>
      <c r="U114" s="178"/>
      <c r="V114" s="178"/>
      <c r="W114" s="179">
        <f>W115+W123+W127</f>
        <v>14.814791</v>
      </c>
      <c r="X114" s="178"/>
      <c r="Y114" s="179">
        <f>Y115+Y123+Y127</f>
        <v>8.4907568999999992</v>
      </c>
      <c r="Z114" s="178"/>
      <c r="AA114" s="177">
        <f>AA115+AA123+AA127</f>
        <v>0</v>
      </c>
      <c r="AR114" s="175" t="s">
        <v>76</v>
      </c>
      <c r="AT114" s="176" t="s">
        <v>68</v>
      </c>
      <c r="AU114" s="176" t="s">
        <v>69</v>
      </c>
      <c r="AY114" s="175" t="s">
        <v>128</v>
      </c>
      <c r="BK114" s="174">
        <f>BK115+BK123+BK127</f>
        <v>0</v>
      </c>
    </row>
    <row r="115" spans="2:65" s="173" customFormat="1" ht="19.899999999999999" customHeight="1">
      <c r="B115" s="183"/>
      <c r="C115" s="178"/>
      <c r="D115" s="182" t="s">
        <v>98</v>
      </c>
      <c r="E115" s="182"/>
      <c r="F115" s="182"/>
      <c r="G115" s="182"/>
      <c r="H115" s="182"/>
      <c r="I115" s="182"/>
      <c r="J115" s="182"/>
      <c r="K115" s="182"/>
      <c r="L115" s="182"/>
      <c r="M115" s="182"/>
      <c r="N115" s="362">
        <f>BK115</f>
        <v>0</v>
      </c>
      <c r="O115" s="363"/>
      <c r="P115" s="363"/>
      <c r="Q115" s="363"/>
      <c r="R115" s="181"/>
      <c r="T115" s="180"/>
      <c r="U115" s="178"/>
      <c r="V115" s="178"/>
      <c r="W115" s="179">
        <f>SUM(W116:W122)</f>
        <v>10.453739999999998</v>
      </c>
      <c r="X115" s="178"/>
      <c r="Y115" s="179">
        <f>SUM(Y116:Y122)</f>
        <v>1.72</v>
      </c>
      <c r="Z115" s="178"/>
      <c r="AA115" s="177">
        <f>SUM(AA116:AA122)</f>
        <v>0</v>
      </c>
      <c r="AR115" s="175" t="s">
        <v>76</v>
      </c>
      <c r="AT115" s="176" t="s">
        <v>68</v>
      </c>
      <c r="AU115" s="176" t="s">
        <v>76</v>
      </c>
      <c r="AY115" s="175" t="s">
        <v>128</v>
      </c>
      <c r="BK115" s="174">
        <f>SUM(BK116:BK122)</f>
        <v>0</v>
      </c>
    </row>
    <row r="116" spans="2:65" s="153" customFormat="1" ht="25.5" customHeight="1">
      <c r="B116" s="169"/>
      <c r="C116" s="168" t="s">
        <v>76</v>
      </c>
      <c r="D116" s="168" t="s">
        <v>129</v>
      </c>
      <c r="E116" s="167" t="s">
        <v>770</v>
      </c>
      <c r="F116" s="364" t="s">
        <v>769</v>
      </c>
      <c r="G116" s="364"/>
      <c r="H116" s="364"/>
      <c r="I116" s="364"/>
      <c r="J116" s="166" t="s">
        <v>186</v>
      </c>
      <c r="K116" s="165">
        <v>1.35</v>
      </c>
      <c r="L116" s="365"/>
      <c r="M116" s="365"/>
      <c r="N116" s="365">
        <f t="shared" ref="N116:N122" si="0">ROUND(L116*K116,3)</f>
        <v>0</v>
      </c>
      <c r="O116" s="365"/>
      <c r="P116" s="365"/>
      <c r="Q116" s="365"/>
      <c r="R116" s="164"/>
      <c r="T116" s="163" t="s">
        <v>5</v>
      </c>
      <c r="U116" s="172" t="s">
        <v>36</v>
      </c>
      <c r="V116" s="171">
        <v>2.9609999999999999</v>
      </c>
      <c r="W116" s="171">
        <f t="shared" ref="W116:W122" si="1">V116*K116</f>
        <v>3.99735</v>
      </c>
      <c r="X116" s="171">
        <v>0</v>
      </c>
      <c r="Y116" s="171">
        <f t="shared" ref="Y116:Y122" si="2">X116*K116</f>
        <v>0</v>
      </c>
      <c r="Z116" s="171">
        <v>0</v>
      </c>
      <c r="AA116" s="170">
        <f t="shared" ref="AA116:AA122" si="3">Z116*K116</f>
        <v>0</v>
      </c>
      <c r="AR116" s="157" t="s">
        <v>136</v>
      </c>
      <c r="AT116" s="157" t="s">
        <v>129</v>
      </c>
      <c r="AU116" s="157" t="s">
        <v>127</v>
      </c>
      <c r="AY116" s="157" t="s">
        <v>128</v>
      </c>
      <c r="BE116" s="159">
        <f t="shared" ref="BE116:BE122" si="4">IF(U116="základná",N116,0)</f>
        <v>0</v>
      </c>
      <c r="BF116" s="159">
        <f t="shared" ref="BF116:BF122" si="5">IF(U116="znížená",N116,0)</f>
        <v>0</v>
      </c>
      <c r="BG116" s="159">
        <f t="shared" ref="BG116:BG122" si="6">IF(U116="zákl. prenesená",N116,0)</f>
        <v>0</v>
      </c>
      <c r="BH116" s="159">
        <f t="shared" ref="BH116:BH122" si="7">IF(U116="zníž. prenesená",N116,0)</f>
        <v>0</v>
      </c>
      <c r="BI116" s="159">
        <f t="shared" ref="BI116:BI122" si="8">IF(U116="nulová",N116,0)</f>
        <v>0</v>
      </c>
      <c r="BJ116" s="157" t="s">
        <v>127</v>
      </c>
      <c r="BK116" s="158">
        <f t="shared" ref="BK116:BK122" si="9">ROUND(L116*K116,3)</f>
        <v>0</v>
      </c>
      <c r="BL116" s="157" t="s">
        <v>136</v>
      </c>
      <c r="BM116" s="157" t="s">
        <v>768</v>
      </c>
    </row>
    <row r="117" spans="2:65" s="153" customFormat="1" ht="25.5" customHeight="1">
      <c r="B117" s="169"/>
      <c r="C117" s="168" t="s">
        <v>127</v>
      </c>
      <c r="D117" s="168" t="s">
        <v>129</v>
      </c>
      <c r="E117" s="167" t="s">
        <v>199</v>
      </c>
      <c r="F117" s="364" t="s">
        <v>200</v>
      </c>
      <c r="G117" s="364"/>
      <c r="H117" s="364"/>
      <c r="I117" s="364"/>
      <c r="J117" s="166" t="s">
        <v>186</v>
      </c>
      <c r="K117" s="165">
        <v>1.35</v>
      </c>
      <c r="L117" s="365"/>
      <c r="M117" s="365"/>
      <c r="N117" s="365">
        <f t="shared" si="0"/>
        <v>0</v>
      </c>
      <c r="O117" s="365"/>
      <c r="P117" s="365"/>
      <c r="Q117" s="365"/>
      <c r="R117" s="164"/>
      <c r="T117" s="163" t="s">
        <v>5</v>
      </c>
      <c r="U117" s="172" t="s">
        <v>36</v>
      </c>
      <c r="V117" s="171">
        <v>6.9000000000000006E-2</v>
      </c>
      <c r="W117" s="171">
        <f t="shared" si="1"/>
        <v>9.3150000000000011E-2</v>
      </c>
      <c r="X117" s="171">
        <v>0</v>
      </c>
      <c r="Y117" s="171">
        <f t="shared" si="2"/>
        <v>0</v>
      </c>
      <c r="Z117" s="171">
        <v>0</v>
      </c>
      <c r="AA117" s="170">
        <f t="shared" si="3"/>
        <v>0</v>
      </c>
      <c r="AR117" s="157" t="s">
        <v>136</v>
      </c>
      <c r="AT117" s="157" t="s">
        <v>129</v>
      </c>
      <c r="AU117" s="157" t="s">
        <v>127</v>
      </c>
      <c r="AY117" s="157" t="s">
        <v>128</v>
      </c>
      <c r="BE117" s="159">
        <f t="shared" si="4"/>
        <v>0</v>
      </c>
      <c r="BF117" s="159">
        <f t="shared" si="5"/>
        <v>0</v>
      </c>
      <c r="BG117" s="159">
        <f t="shared" si="6"/>
        <v>0</v>
      </c>
      <c r="BH117" s="159">
        <f t="shared" si="7"/>
        <v>0</v>
      </c>
      <c r="BI117" s="159">
        <f t="shared" si="8"/>
        <v>0</v>
      </c>
      <c r="BJ117" s="157" t="s">
        <v>127</v>
      </c>
      <c r="BK117" s="158">
        <f t="shared" si="9"/>
        <v>0</v>
      </c>
      <c r="BL117" s="157" t="s">
        <v>136</v>
      </c>
      <c r="BM117" s="157" t="s">
        <v>767</v>
      </c>
    </row>
    <row r="118" spans="2:65" s="153" customFormat="1" ht="38.25" customHeight="1">
      <c r="B118" s="169"/>
      <c r="C118" s="168" t="s">
        <v>137</v>
      </c>
      <c r="D118" s="168" t="s">
        <v>129</v>
      </c>
      <c r="E118" s="167" t="s">
        <v>203</v>
      </c>
      <c r="F118" s="364" t="s">
        <v>204</v>
      </c>
      <c r="G118" s="364"/>
      <c r="H118" s="364"/>
      <c r="I118" s="364"/>
      <c r="J118" s="166" t="s">
        <v>186</v>
      </c>
      <c r="K118" s="165">
        <v>1.35</v>
      </c>
      <c r="L118" s="365"/>
      <c r="M118" s="365"/>
      <c r="N118" s="365">
        <f t="shared" si="0"/>
        <v>0</v>
      </c>
      <c r="O118" s="365"/>
      <c r="P118" s="365"/>
      <c r="Q118" s="365"/>
      <c r="R118" s="164"/>
      <c r="T118" s="163" t="s">
        <v>5</v>
      </c>
      <c r="U118" s="172" t="s">
        <v>36</v>
      </c>
      <c r="V118" s="171">
        <v>0.24199999999999999</v>
      </c>
      <c r="W118" s="171">
        <f t="shared" si="1"/>
        <v>0.32669999999999999</v>
      </c>
      <c r="X118" s="171">
        <v>0</v>
      </c>
      <c r="Y118" s="171">
        <f t="shared" si="2"/>
        <v>0</v>
      </c>
      <c r="Z118" s="171">
        <v>0</v>
      </c>
      <c r="AA118" s="170">
        <f t="shared" si="3"/>
        <v>0</v>
      </c>
      <c r="AR118" s="157" t="s">
        <v>136</v>
      </c>
      <c r="AT118" s="157" t="s">
        <v>129</v>
      </c>
      <c r="AU118" s="157" t="s">
        <v>127</v>
      </c>
      <c r="AY118" s="157" t="s">
        <v>128</v>
      </c>
      <c r="BE118" s="159">
        <f t="shared" si="4"/>
        <v>0</v>
      </c>
      <c r="BF118" s="159">
        <f t="shared" si="5"/>
        <v>0</v>
      </c>
      <c r="BG118" s="159">
        <f t="shared" si="6"/>
        <v>0</v>
      </c>
      <c r="BH118" s="159">
        <f t="shared" si="7"/>
        <v>0</v>
      </c>
      <c r="BI118" s="159">
        <f t="shared" si="8"/>
        <v>0</v>
      </c>
      <c r="BJ118" s="157" t="s">
        <v>127</v>
      </c>
      <c r="BK118" s="158">
        <f t="shared" si="9"/>
        <v>0</v>
      </c>
      <c r="BL118" s="157" t="s">
        <v>136</v>
      </c>
      <c r="BM118" s="157" t="s">
        <v>766</v>
      </c>
    </row>
    <row r="119" spans="2:65" s="153" customFormat="1" ht="25.5" customHeight="1">
      <c r="B119" s="169"/>
      <c r="C119" s="168" t="s">
        <v>136</v>
      </c>
      <c r="D119" s="168" t="s">
        <v>129</v>
      </c>
      <c r="E119" s="167" t="s">
        <v>765</v>
      </c>
      <c r="F119" s="364" t="s">
        <v>764</v>
      </c>
      <c r="G119" s="364"/>
      <c r="H119" s="364"/>
      <c r="I119" s="364"/>
      <c r="J119" s="166" t="s">
        <v>132</v>
      </c>
      <c r="K119" s="165">
        <v>43</v>
      </c>
      <c r="L119" s="365"/>
      <c r="M119" s="365"/>
      <c r="N119" s="365">
        <f t="shared" si="0"/>
        <v>0</v>
      </c>
      <c r="O119" s="365"/>
      <c r="P119" s="365"/>
      <c r="Q119" s="365"/>
      <c r="R119" s="164"/>
      <c r="T119" s="163" t="s">
        <v>5</v>
      </c>
      <c r="U119" s="172" t="s">
        <v>36</v>
      </c>
      <c r="V119" s="171">
        <v>6.0999999999999999E-2</v>
      </c>
      <c r="W119" s="171">
        <f t="shared" si="1"/>
        <v>2.6229999999999998</v>
      </c>
      <c r="X119" s="171">
        <v>0.04</v>
      </c>
      <c r="Y119" s="171">
        <f t="shared" si="2"/>
        <v>1.72</v>
      </c>
      <c r="Z119" s="171">
        <v>0</v>
      </c>
      <c r="AA119" s="170">
        <f t="shared" si="3"/>
        <v>0</v>
      </c>
      <c r="AR119" s="157" t="s">
        <v>136</v>
      </c>
      <c r="AT119" s="157" t="s">
        <v>129</v>
      </c>
      <c r="AU119" s="157" t="s">
        <v>127</v>
      </c>
      <c r="AY119" s="157" t="s">
        <v>128</v>
      </c>
      <c r="BE119" s="159">
        <f t="shared" si="4"/>
        <v>0</v>
      </c>
      <c r="BF119" s="159">
        <f t="shared" si="5"/>
        <v>0</v>
      </c>
      <c r="BG119" s="159">
        <f t="shared" si="6"/>
        <v>0</v>
      </c>
      <c r="BH119" s="159">
        <f t="shared" si="7"/>
        <v>0</v>
      </c>
      <c r="BI119" s="159">
        <f t="shared" si="8"/>
        <v>0</v>
      </c>
      <c r="BJ119" s="157" t="s">
        <v>127</v>
      </c>
      <c r="BK119" s="158">
        <f t="shared" si="9"/>
        <v>0</v>
      </c>
      <c r="BL119" s="157" t="s">
        <v>136</v>
      </c>
      <c r="BM119" s="157" t="s">
        <v>763</v>
      </c>
    </row>
    <row r="120" spans="2:65" s="153" customFormat="1" ht="25.5" customHeight="1">
      <c r="B120" s="169"/>
      <c r="C120" s="168" t="s">
        <v>145</v>
      </c>
      <c r="D120" s="168" t="s">
        <v>129</v>
      </c>
      <c r="E120" s="167" t="s">
        <v>762</v>
      </c>
      <c r="F120" s="364" t="s">
        <v>761</v>
      </c>
      <c r="G120" s="364"/>
      <c r="H120" s="364"/>
      <c r="I120" s="364"/>
      <c r="J120" s="166" t="s">
        <v>132</v>
      </c>
      <c r="K120" s="165">
        <v>43</v>
      </c>
      <c r="L120" s="365"/>
      <c r="M120" s="365"/>
      <c r="N120" s="365">
        <f t="shared" si="0"/>
        <v>0</v>
      </c>
      <c r="O120" s="365"/>
      <c r="P120" s="365"/>
      <c r="Q120" s="365"/>
      <c r="R120" s="164"/>
      <c r="T120" s="163" t="s">
        <v>5</v>
      </c>
      <c r="U120" s="172" t="s">
        <v>36</v>
      </c>
      <c r="V120" s="171">
        <v>5.3999999999999999E-2</v>
      </c>
      <c r="W120" s="171">
        <f t="shared" si="1"/>
        <v>2.3220000000000001</v>
      </c>
      <c r="X120" s="171">
        <v>0</v>
      </c>
      <c r="Y120" s="171">
        <f t="shared" si="2"/>
        <v>0</v>
      </c>
      <c r="Z120" s="171">
        <v>0</v>
      </c>
      <c r="AA120" s="170">
        <f t="shared" si="3"/>
        <v>0</v>
      </c>
      <c r="AR120" s="157" t="s">
        <v>136</v>
      </c>
      <c r="AT120" s="157" t="s">
        <v>129</v>
      </c>
      <c r="AU120" s="157" t="s">
        <v>127</v>
      </c>
      <c r="AY120" s="157" t="s">
        <v>128</v>
      </c>
      <c r="BE120" s="159">
        <f t="shared" si="4"/>
        <v>0</v>
      </c>
      <c r="BF120" s="159">
        <f t="shared" si="5"/>
        <v>0</v>
      </c>
      <c r="BG120" s="159">
        <f t="shared" si="6"/>
        <v>0</v>
      </c>
      <c r="BH120" s="159">
        <f t="shared" si="7"/>
        <v>0</v>
      </c>
      <c r="BI120" s="159">
        <f t="shared" si="8"/>
        <v>0</v>
      </c>
      <c r="BJ120" s="157" t="s">
        <v>127</v>
      </c>
      <c r="BK120" s="158">
        <f t="shared" si="9"/>
        <v>0</v>
      </c>
      <c r="BL120" s="157" t="s">
        <v>136</v>
      </c>
      <c r="BM120" s="157" t="s">
        <v>760</v>
      </c>
    </row>
    <row r="121" spans="2:65" s="153" customFormat="1" ht="38.25" customHeight="1">
      <c r="B121" s="169"/>
      <c r="C121" s="168" t="s">
        <v>141</v>
      </c>
      <c r="D121" s="168" t="s">
        <v>129</v>
      </c>
      <c r="E121" s="167" t="s">
        <v>759</v>
      </c>
      <c r="F121" s="364" t="s">
        <v>758</v>
      </c>
      <c r="G121" s="364"/>
      <c r="H121" s="364"/>
      <c r="I121" s="364"/>
      <c r="J121" s="166" t="s">
        <v>158</v>
      </c>
      <c r="K121" s="165">
        <v>20</v>
      </c>
      <c r="L121" s="365"/>
      <c r="M121" s="365"/>
      <c r="N121" s="365">
        <f t="shared" si="0"/>
        <v>0</v>
      </c>
      <c r="O121" s="365"/>
      <c r="P121" s="365"/>
      <c r="Q121" s="365"/>
      <c r="R121" s="164"/>
      <c r="T121" s="163" t="s">
        <v>5</v>
      </c>
      <c r="U121" s="172" t="s">
        <v>36</v>
      </c>
      <c r="V121" s="171">
        <v>5.2999999999999999E-2</v>
      </c>
      <c r="W121" s="171">
        <f t="shared" si="1"/>
        <v>1.06</v>
      </c>
      <c r="X121" s="171">
        <v>0</v>
      </c>
      <c r="Y121" s="171">
        <f t="shared" si="2"/>
        <v>0</v>
      </c>
      <c r="Z121" s="171">
        <v>0</v>
      </c>
      <c r="AA121" s="170">
        <f t="shared" si="3"/>
        <v>0</v>
      </c>
      <c r="AR121" s="157" t="s">
        <v>136</v>
      </c>
      <c r="AT121" s="157" t="s">
        <v>129</v>
      </c>
      <c r="AU121" s="157" t="s">
        <v>127</v>
      </c>
      <c r="AY121" s="157" t="s">
        <v>128</v>
      </c>
      <c r="BE121" s="159">
        <f t="shared" si="4"/>
        <v>0</v>
      </c>
      <c r="BF121" s="159">
        <f t="shared" si="5"/>
        <v>0</v>
      </c>
      <c r="BG121" s="159">
        <f t="shared" si="6"/>
        <v>0</v>
      </c>
      <c r="BH121" s="159">
        <f t="shared" si="7"/>
        <v>0</v>
      </c>
      <c r="BI121" s="159">
        <f t="shared" si="8"/>
        <v>0</v>
      </c>
      <c r="BJ121" s="157" t="s">
        <v>127</v>
      </c>
      <c r="BK121" s="158">
        <f t="shared" si="9"/>
        <v>0</v>
      </c>
      <c r="BL121" s="157" t="s">
        <v>136</v>
      </c>
      <c r="BM121" s="157" t="s">
        <v>757</v>
      </c>
    </row>
    <row r="122" spans="2:65" s="153" customFormat="1" ht="38.25" customHeight="1">
      <c r="B122" s="169"/>
      <c r="C122" s="168" t="s">
        <v>152</v>
      </c>
      <c r="D122" s="168" t="s">
        <v>129</v>
      </c>
      <c r="E122" s="167" t="s">
        <v>756</v>
      </c>
      <c r="F122" s="364" t="s">
        <v>755</v>
      </c>
      <c r="G122" s="364"/>
      <c r="H122" s="364"/>
      <c r="I122" s="364"/>
      <c r="J122" s="166" t="s">
        <v>182</v>
      </c>
      <c r="K122" s="165">
        <v>0.02</v>
      </c>
      <c r="L122" s="365"/>
      <c r="M122" s="365"/>
      <c r="N122" s="365">
        <f t="shared" si="0"/>
        <v>0</v>
      </c>
      <c r="O122" s="365"/>
      <c r="P122" s="365"/>
      <c r="Q122" s="365"/>
      <c r="R122" s="164"/>
      <c r="T122" s="163" t="s">
        <v>5</v>
      </c>
      <c r="U122" s="172" t="s">
        <v>36</v>
      </c>
      <c r="V122" s="171">
        <v>1.577</v>
      </c>
      <c r="W122" s="171">
        <f t="shared" si="1"/>
        <v>3.1539999999999999E-2</v>
      </c>
      <c r="X122" s="171">
        <v>0</v>
      </c>
      <c r="Y122" s="171">
        <f t="shared" si="2"/>
        <v>0</v>
      </c>
      <c r="Z122" s="171">
        <v>0</v>
      </c>
      <c r="AA122" s="170">
        <f t="shared" si="3"/>
        <v>0</v>
      </c>
      <c r="AR122" s="157" t="s">
        <v>136</v>
      </c>
      <c r="AT122" s="157" t="s">
        <v>129</v>
      </c>
      <c r="AU122" s="157" t="s">
        <v>127</v>
      </c>
      <c r="AY122" s="157" t="s">
        <v>128</v>
      </c>
      <c r="BE122" s="159">
        <f t="shared" si="4"/>
        <v>0</v>
      </c>
      <c r="BF122" s="159">
        <f t="shared" si="5"/>
        <v>0</v>
      </c>
      <c r="BG122" s="159">
        <f t="shared" si="6"/>
        <v>0</v>
      </c>
      <c r="BH122" s="159">
        <f t="shared" si="7"/>
        <v>0</v>
      </c>
      <c r="BI122" s="159">
        <f t="shared" si="8"/>
        <v>0</v>
      </c>
      <c r="BJ122" s="157" t="s">
        <v>127</v>
      </c>
      <c r="BK122" s="158">
        <f t="shared" si="9"/>
        <v>0</v>
      </c>
      <c r="BL122" s="157" t="s">
        <v>136</v>
      </c>
      <c r="BM122" s="157" t="s">
        <v>754</v>
      </c>
    </row>
    <row r="123" spans="2:65" s="173" customFormat="1" ht="29.85" customHeight="1">
      <c r="B123" s="183"/>
      <c r="C123" s="178"/>
      <c r="D123" s="182" t="s">
        <v>612</v>
      </c>
      <c r="E123" s="182"/>
      <c r="F123" s="182"/>
      <c r="G123" s="182"/>
      <c r="H123" s="182"/>
      <c r="I123" s="182"/>
      <c r="J123" s="182"/>
      <c r="K123" s="182"/>
      <c r="L123" s="182"/>
      <c r="M123" s="182"/>
      <c r="N123" s="370">
        <f>BK123</f>
        <v>0</v>
      </c>
      <c r="O123" s="371"/>
      <c r="P123" s="371"/>
      <c r="Q123" s="371"/>
      <c r="R123" s="181"/>
      <c r="T123" s="180"/>
      <c r="U123" s="178"/>
      <c r="V123" s="178"/>
      <c r="W123" s="179">
        <f>SUM(W124:W126)</f>
        <v>1.567512</v>
      </c>
      <c r="X123" s="178"/>
      <c r="Y123" s="179">
        <f>SUM(Y124:Y126)</f>
        <v>6.2498898999999994</v>
      </c>
      <c r="Z123" s="178"/>
      <c r="AA123" s="177">
        <f>SUM(AA124:AA126)</f>
        <v>0</v>
      </c>
      <c r="AR123" s="175" t="s">
        <v>76</v>
      </c>
      <c r="AT123" s="176" t="s">
        <v>68</v>
      </c>
      <c r="AU123" s="176" t="s">
        <v>76</v>
      </c>
      <c r="AY123" s="175" t="s">
        <v>128</v>
      </c>
      <c r="BK123" s="174">
        <f>SUM(BK124:BK126)</f>
        <v>0</v>
      </c>
    </row>
    <row r="124" spans="2:65" s="153" customFormat="1" ht="25.5" customHeight="1">
      <c r="B124" s="169"/>
      <c r="C124" s="168" t="s">
        <v>144</v>
      </c>
      <c r="D124" s="168" t="s">
        <v>129</v>
      </c>
      <c r="E124" s="167" t="s">
        <v>753</v>
      </c>
      <c r="F124" s="364" t="s">
        <v>752</v>
      </c>
      <c r="G124" s="364"/>
      <c r="H124" s="364"/>
      <c r="I124" s="364"/>
      <c r="J124" s="166" t="s">
        <v>186</v>
      </c>
      <c r="K124" s="165">
        <v>1.35</v>
      </c>
      <c r="L124" s="365"/>
      <c r="M124" s="365"/>
      <c r="N124" s="365">
        <f>ROUND(L124*K124,3)</f>
        <v>0</v>
      </c>
      <c r="O124" s="365"/>
      <c r="P124" s="365"/>
      <c r="Q124" s="365"/>
      <c r="R124" s="164"/>
      <c r="T124" s="163" t="s">
        <v>5</v>
      </c>
      <c r="U124" s="172" t="s">
        <v>36</v>
      </c>
      <c r="V124" s="171">
        <v>0.58055999999999996</v>
      </c>
      <c r="W124" s="171">
        <f>V124*K124</f>
        <v>0.78375600000000001</v>
      </c>
      <c r="X124" s="171">
        <v>2.3143699999999998</v>
      </c>
      <c r="Y124" s="171">
        <f>X124*K124</f>
        <v>3.1243995</v>
      </c>
      <c r="Z124" s="171">
        <v>0</v>
      </c>
      <c r="AA124" s="170">
        <f>Z124*K124</f>
        <v>0</v>
      </c>
      <c r="AR124" s="157" t="s">
        <v>136</v>
      </c>
      <c r="AT124" s="157" t="s">
        <v>129</v>
      </c>
      <c r="AU124" s="157" t="s">
        <v>127</v>
      </c>
      <c r="AY124" s="157" t="s">
        <v>128</v>
      </c>
      <c r="BE124" s="159">
        <f>IF(U124="základná",N124,0)</f>
        <v>0</v>
      </c>
      <c r="BF124" s="159">
        <f>IF(U124="znížená",N124,0)</f>
        <v>0</v>
      </c>
      <c r="BG124" s="159">
        <f>IF(U124="zákl. prenesená",N124,0)</f>
        <v>0</v>
      </c>
      <c r="BH124" s="159">
        <f>IF(U124="zníž. prenesená",N124,0)</f>
        <v>0</v>
      </c>
      <c r="BI124" s="159">
        <f>IF(U124="nulová",N124,0)</f>
        <v>0</v>
      </c>
      <c r="BJ124" s="157" t="s">
        <v>127</v>
      </c>
      <c r="BK124" s="158">
        <f>ROUND(L124*K124,3)</f>
        <v>0</v>
      </c>
      <c r="BL124" s="157" t="s">
        <v>136</v>
      </c>
      <c r="BM124" s="157" t="s">
        <v>751</v>
      </c>
    </row>
    <row r="125" spans="2:65" s="153" customFormat="1" ht="25.5" customHeight="1">
      <c r="B125" s="169"/>
      <c r="C125" s="168" t="s">
        <v>159</v>
      </c>
      <c r="D125" s="168" t="s">
        <v>129</v>
      </c>
      <c r="E125" s="167" t="s">
        <v>750</v>
      </c>
      <c r="F125" s="364" t="s">
        <v>749</v>
      </c>
      <c r="G125" s="364"/>
      <c r="H125" s="364"/>
      <c r="I125" s="364"/>
      <c r="J125" s="166" t="s">
        <v>186</v>
      </c>
      <c r="K125" s="165">
        <v>1.35</v>
      </c>
      <c r="L125" s="365"/>
      <c r="M125" s="365"/>
      <c r="N125" s="365">
        <f>ROUND(L125*K125,3)</f>
        <v>0</v>
      </c>
      <c r="O125" s="365"/>
      <c r="P125" s="365"/>
      <c r="Q125" s="365"/>
      <c r="R125" s="164"/>
      <c r="T125" s="163" t="s">
        <v>5</v>
      </c>
      <c r="U125" s="172" t="s">
        <v>36</v>
      </c>
      <c r="V125" s="171">
        <v>0.58055999999999996</v>
      </c>
      <c r="W125" s="171">
        <f>V125*K125</f>
        <v>0.78375600000000001</v>
      </c>
      <c r="X125" s="171">
        <v>0.1203</v>
      </c>
      <c r="Y125" s="171">
        <f>X125*K125</f>
        <v>0.16240500000000002</v>
      </c>
      <c r="Z125" s="171">
        <v>0</v>
      </c>
      <c r="AA125" s="170">
        <f>Z125*K125</f>
        <v>0</v>
      </c>
      <c r="AR125" s="157" t="s">
        <v>136</v>
      </c>
      <c r="AT125" s="157" t="s">
        <v>129</v>
      </c>
      <c r="AU125" s="157" t="s">
        <v>127</v>
      </c>
      <c r="AY125" s="157" t="s">
        <v>128</v>
      </c>
      <c r="BE125" s="159">
        <f>IF(U125="základná",N125,0)</f>
        <v>0</v>
      </c>
      <c r="BF125" s="159">
        <f>IF(U125="znížená",N125,0)</f>
        <v>0</v>
      </c>
      <c r="BG125" s="159">
        <f>IF(U125="zákl. prenesená",N125,0)</f>
        <v>0</v>
      </c>
      <c r="BH125" s="159">
        <f>IF(U125="zníž. prenesená",N125,0)</f>
        <v>0</v>
      </c>
      <c r="BI125" s="159">
        <f>IF(U125="nulová",N125,0)</f>
        <v>0</v>
      </c>
      <c r="BJ125" s="157" t="s">
        <v>127</v>
      </c>
      <c r="BK125" s="158">
        <f>ROUND(L125*K125,3)</f>
        <v>0</v>
      </c>
      <c r="BL125" s="157" t="s">
        <v>136</v>
      </c>
      <c r="BM125" s="157" t="s">
        <v>748</v>
      </c>
    </row>
    <row r="126" spans="2:65" s="153" customFormat="1" ht="38.25" customHeight="1">
      <c r="B126" s="169"/>
      <c r="C126" s="187" t="s">
        <v>148</v>
      </c>
      <c r="D126" s="187" t="s">
        <v>267</v>
      </c>
      <c r="E126" s="186" t="s">
        <v>747</v>
      </c>
      <c r="F126" s="366" t="s">
        <v>746</v>
      </c>
      <c r="G126" s="366"/>
      <c r="H126" s="366"/>
      <c r="I126" s="366"/>
      <c r="J126" s="185" t="s">
        <v>186</v>
      </c>
      <c r="K126" s="184">
        <v>1.3640000000000001</v>
      </c>
      <c r="L126" s="367"/>
      <c r="M126" s="367"/>
      <c r="N126" s="367">
        <f>ROUND(L126*K126,3)</f>
        <v>0</v>
      </c>
      <c r="O126" s="365"/>
      <c r="P126" s="365"/>
      <c r="Q126" s="365"/>
      <c r="R126" s="164"/>
      <c r="T126" s="163" t="s">
        <v>5</v>
      </c>
      <c r="U126" s="172" t="s">
        <v>36</v>
      </c>
      <c r="V126" s="171">
        <v>0</v>
      </c>
      <c r="W126" s="171">
        <f>V126*K126</f>
        <v>0</v>
      </c>
      <c r="X126" s="171">
        <v>2.1723499999999998</v>
      </c>
      <c r="Y126" s="171">
        <f>X126*K126</f>
        <v>2.9630853999999998</v>
      </c>
      <c r="Z126" s="171">
        <v>0</v>
      </c>
      <c r="AA126" s="170">
        <f>Z126*K126</f>
        <v>0</v>
      </c>
      <c r="AR126" s="157" t="s">
        <v>144</v>
      </c>
      <c r="AT126" s="157" t="s">
        <v>267</v>
      </c>
      <c r="AU126" s="157" t="s">
        <v>127</v>
      </c>
      <c r="AY126" s="157" t="s">
        <v>128</v>
      </c>
      <c r="BE126" s="159">
        <f>IF(U126="základná",N126,0)</f>
        <v>0</v>
      </c>
      <c r="BF126" s="159">
        <f>IF(U126="znížená",N126,0)</f>
        <v>0</v>
      </c>
      <c r="BG126" s="159">
        <f>IF(U126="zákl. prenesená",N126,0)</f>
        <v>0</v>
      </c>
      <c r="BH126" s="159">
        <f>IF(U126="zníž. prenesená",N126,0)</f>
        <v>0</v>
      </c>
      <c r="BI126" s="159">
        <f>IF(U126="nulová",N126,0)</f>
        <v>0</v>
      </c>
      <c r="BJ126" s="157" t="s">
        <v>127</v>
      </c>
      <c r="BK126" s="158">
        <f>ROUND(L126*K126,3)</f>
        <v>0</v>
      </c>
      <c r="BL126" s="157" t="s">
        <v>136</v>
      </c>
      <c r="BM126" s="157" t="s">
        <v>745</v>
      </c>
    </row>
    <row r="127" spans="2:65" s="173" customFormat="1" ht="29.85" customHeight="1">
      <c r="B127" s="183"/>
      <c r="C127" s="178"/>
      <c r="D127" s="182" t="s">
        <v>102</v>
      </c>
      <c r="E127" s="182"/>
      <c r="F127" s="182"/>
      <c r="G127" s="182"/>
      <c r="H127" s="182"/>
      <c r="I127" s="182"/>
      <c r="J127" s="182"/>
      <c r="K127" s="182"/>
      <c r="L127" s="182"/>
      <c r="M127" s="182"/>
      <c r="N127" s="370">
        <f>BK127</f>
        <v>0</v>
      </c>
      <c r="O127" s="371"/>
      <c r="P127" s="371"/>
      <c r="Q127" s="371"/>
      <c r="R127" s="181"/>
      <c r="T127" s="180"/>
      <c r="U127" s="178"/>
      <c r="V127" s="178"/>
      <c r="W127" s="179">
        <f>SUM(W128:W133)</f>
        <v>2.793539</v>
      </c>
      <c r="X127" s="178"/>
      <c r="Y127" s="179">
        <f>SUM(Y128:Y133)</f>
        <v>0.52086699999999997</v>
      </c>
      <c r="Z127" s="178"/>
      <c r="AA127" s="177">
        <f>SUM(AA128:AA133)</f>
        <v>0</v>
      </c>
      <c r="AR127" s="175" t="s">
        <v>76</v>
      </c>
      <c r="AT127" s="176" t="s">
        <v>68</v>
      </c>
      <c r="AU127" s="176" t="s">
        <v>76</v>
      </c>
      <c r="AY127" s="175" t="s">
        <v>128</v>
      </c>
      <c r="BK127" s="174">
        <f>SUM(BK128:BK133)</f>
        <v>0</v>
      </c>
    </row>
    <row r="128" spans="2:65" s="153" customFormat="1" ht="38.25" customHeight="1">
      <c r="B128" s="169"/>
      <c r="C128" s="168" t="s">
        <v>165</v>
      </c>
      <c r="D128" s="168" t="s">
        <v>129</v>
      </c>
      <c r="E128" s="167" t="s">
        <v>581</v>
      </c>
      <c r="F128" s="364" t="s">
        <v>580</v>
      </c>
      <c r="G128" s="364"/>
      <c r="H128" s="364"/>
      <c r="I128" s="364"/>
      <c r="J128" s="166" t="s">
        <v>182</v>
      </c>
      <c r="K128" s="165">
        <v>8.4909999999999997</v>
      </c>
      <c r="L128" s="365"/>
      <c r="M128" s="365"/>
      <c r="N128" s="365">
        <f t="shared" ref="N128:N133" si="10">ROUND(L128*K128,3)</f>
        <v>0</v>
      </c>
      <c r="O128" s="365"/>
      <c r="P128" s="365"/>
      <c r="Q128" s="365"/>
      <c r="R128" s="164"/>
      <c r="T128" s="163" t="s">
        <v>5</v>
      </c>
      <c r="U128" s="172" t="s">
        <v>36</v>
      </c>
      <c r="V128" s="171">
        <v>0.32900000000000001</v>
      </c>
      <c r="W128" s="171">
        <f t="shared" ref="W128:W133" si="11">V128*K128</f>
        <v>2.793539</v>
      </c>
      <c r="X128" s="171">
        <v>0</v>
      </c>
      <c r="Y128" s="171">
        <f t="shared" ref="Y128:Y133" si="12">X128*K128</f>
        <v>0</v>
      </c>
      <c r="Z128" s="171">
        <v>0</v>
      </c>
      <c r="AA128" s="170">
        <f t="shared" ref="AA128:AA133" si="13">Z128*K128</f>
        <v>0</v>
      </c>
      <c r="AR128" s="157" t="s">
        <v>136</v>
      </c>
      <c r="AT128" s="157" t="s">
        <v>129</v>
      </c>
      <c r="AU128" s="157" t="s">
        <v>127</v>
      </c>
      <c r="AY128" s="157" t="s">
        <v>128</v>
      </c>
      <c r="BE128" s="159">
        <f t="shared" ref="BE128:BE133" si="14">IF(U128="základná",N128,0)</f>
        <v>0</v>
      </c>
      <c r="BF128" s="159">
        <f t="shared" ref="BF128:BF133" si="15">IF(U128="znížená",N128,0)</f>
        <v>0</v>
      </c>
      <c r="BG128" s="159">
        <f t="shared" ref="BG128:BG133" si="16">IF(U128="zákl. prenesená",N128,0)</f>
        <v>0</v>
      </c>
      <c r="BH128" s="159">
        <f t="shared" ref="BH128:BH133" si="17">IF(U128="zníž. prenesená",N128,0)</f>
        <v>0</v>
      </c>
      <c r="BI128" s="159">
        <f t="shared" ref="BI128:BI133" si="18">IF(U128="nulová",N128,0)</f>
        <v>0</v>
      </c>
      <c r="BJ128" s="157" t="s">
        <v>127</v>
      </c>
      <c r="BK128" s="158">
        <f t="shared" ref="BK128:BK133" si="19">ROUND(L128*K128,3)</f>
        <v>0</v>
      </c>
      <c r="BL128" s="157" t="s">
        <v>136</v>
      </c>
      <c r="BM128" s="157" t="s">
        <v>744</v>
      </c>
    </row>
    <row r="129" spans="2:65" s="153" customFormat="1" ht="16.5" customHeight="1">
      <c r="B129" s="169"/>
      <c r="C129" s="187" t="s">
        <v>151</v>
      </c>
      <c r="D129" s="187" t="s">
        <v>267</v>
      </c>
      <c r="E129" s="186" t="s">
        <v>743</v>
      </c>
      <c r="F129" s="366" t="s">
        <v>742</v>
      </c>
      <c r="G129" s="366"/>
      <c r="H129" s="366"/>
      <c r="I129" s="366"/>
      <c r="J129" s="185" t="s">
        <v>158</v>
      </c>
      <c r="K129" s="184">
        <v>2</v>
      </c>
      <c r="L129" s="367"/>
      <c r="M129" s="367"/>
      <c r="N129" s="367">
        <f t="shared" si="10"/>
        <v>0</v>
      </c>
      <c r="O129" s="365"/>
      <c r="P129" s="365"/>
      <c r="Q129" s="365"/>
      <c r="R129" s="164"/>
      <c r="T129" s="163" t="s">
        <v>5</v>
      </c>
      <c r="U129" s="172" t="s">
        <v>36</v>
      </c>
      <c r="V129" s="171">
        <v>0</v>
      </c>
      <c r="W129" s="171">
        <f t="shared" si="11"/>
        <v>0</v>
      </c>
      <c r="X129" s="171">
        <v>3.1E-2</v>
      </c>
      <c r="Y129" s="171">
        <f t="shared" si="12"/>
        <v>6.2E-2</v>
      </c>
      <c r="Z129" s="171">
        <v>0</v>
      </c>
      <c r="AA129" s="170">
        <f t="shared" si="13"/>
        <v>0</v>
      </c>
      <c r="AR129" s="157" t="s">
        <v>144</v>
      </c>
      <c r="AT129" s="157" t="s">
        <v>267</v>
      </c>
      <c r="AU129" s="157" t="s">
        <v>127</v>
      </c>
      <c r="AY129" s="157" t="s">
        <v>128</v>
      </c>
      <c r="BE129" s="159">
        <f t="shared" si="14"/>
        <v>0</v>
      </c>
      <c r="BF129" s="159">
        <f t="shared" si="15"/>
        <v>0</v>
      </c>
      <c r="BG129" s="159">
        <f t="shared" si="16"/>
        <v>0</v>
      </c>
      <c r="BH129" s="159">
        <f t="shared" si="17"/>
        <v>0</v>
      </c>
      <c r="BI129" s="159">
        <f t="shared" si="18"/>
        <v>0</v>
      </c>
      <c r="BJ129" s="157" t="s">
        <v>127</v>
      </c>
      <c r="BK129" s="158">
        <f t="shared" si="19"/>
        <v>0</v>
      </c>
      <c r="BL129" s="157" t="s">
        <v>136</v>
      </c>
      <c r="BM129" s="157" t="s">
        <v>741</v>
      </c>
    </row>
    <row r="130" spans="2:65" s="153" customFormat="1" ht="16.5" customHeight="1">
      <c r="B130" s="169"/>
      <c r="C130" s="187" t="s">
        <v>172</v>
      </c>
      <c r="D130" s="187" t="s">
        <v>267</v>
      </c>
      <c r="E130" s="186" t="s">
        <v>740</v>
      </c>
      <c r="F130" s="366" t="s">
        <v>739</v>
      </c>
      <c r="G130" s="366"/>
      <c r="H130" s="366"/>
      <c r="I130" s="366"/>
      <c r="J130" s="185" t="s">
        <v>158</v>
      </c>
      <c r="K130" s="184">
        <v>2</v>
      </c>
      <c r="L130" s="367"/>
      <c r="M130" s="367"/>
      <c r="N130" s="367">
        <f t="shared" si="10"/>
        <v>0</v>
      </c>
      <c r="O130" s="365"/>
      <c r="P130" s="365"/>
      <c r="Q130" s="365"/>
      <c r="R130" s="164"/>
      <c r="T130" s="163" t="s">
        <v>5</v>
      </c>
      <c r="U130" s="172" t="s">
        <v>36</v>
      </c>
      <c r="V130" s="171">
        <v>0</v>
      </c>
      <c r="W130" s="171">
        <f t="shared" si="11"/>
        <v>0</v>
      </c>
      <c r="X130" s="171">
        <v>8.0000000000000004E-4</v>
      </c>
      <c r="Y130" s="171">
        <f t="shared" si="12"/>
        <v>1.6000000000000001E-3</v>
      </c>
      <c r="Z130" s="171">
        <v>0</v>
      </c>
      <c r="AA130" s="170">
        <f t="shared" si="13"/>
        <v>0</v>
      </c>
      <c r="AR130" s="157" t="s">
        <v>144</v>
      </c>
      <c r="AT130" s="157" t="s">
        <v>267</v>
      </c>
      <c r="AU130" s="157" t="s">
        <v>127</v>
      </c>
      <c r="AY130" s="157" t="s">
        <v>128</v>
      </c>
      <c r="BE130" s="159">
        <f t="shared" si="14"/>
        <v>0</v>
      </c>
      <c r="BF130" s="159">
        <f t="shared" si="15"/>
        <v>0</v>
      </c>
      <c r="BG130" s="159">
        <f t="shared" si="16"/>
        <v>0</v>
      </c>
      <c r="BH130" s="159">
        <f t="shared" si="17"/>
        <v>0</v>
      </c>
      <c r="BI130" s="159">
        <f t="shared" si="18"/>
        <v>0</v>
      </c>
      <c r="BJ130" s="157" t="s">
        <v>127</v>
      </c>
      <c r="BK130" s="158">
        <f t="shared" si="19"/>
        <v>0</v>
      </c>
      <c r="BL130" s="157" t="s">
        <v>136</v>
      </c>
      <c r="BM130" s="157" t="s">
        <v>738</v>
      </c>
    </row>
    <row r="131" spans="2:65" s="153" customFormat="1" ht="16.5" customHeight="1">
      <c r="B131" s="169"/>
      <c r="C131" s="187" t="s">
        <v>155</v>
      </c>
      <c r="D131" s="187" t="s">
        <v>267</v>
      </c>
      <c r="E131" s="186" t="s">
        <v>737</v>
      </c>
      <c r="F131" s="366" t="s">
        <v>736</v>
      </c>
      <c r="G131" s="366"/>
      <c r="H131" s="366"/>
      <c r="I131" s="366"/>
      <c r="J131" s="185" t="s">
        <v>735</v>
      </c>
      <c r="K131" s="184">
        <v>1.2669999999999999</v>
      </c>
      <c r="L131" s="367"/>
      <c r="M131" s="367"/>
      <c r="N131" s="367">
        <f t="shared" si="10"/>
        <v>0</v>
      </c>
      <c r="O131" s="365"/>
      <c r="P131" s="365"/>
      <c r="Q131" s="365"/>
      <c r="R131" s="164"/>
      <c r="T131" s="163" t="s">
        <v>5</v>
      </c>
      <c r="U131" s="172" t="s">
        <v>36</v>
      </c>
      <c r="V131" s="171">
        <v>0</v>
      </c>
      <c r="W131" s="171">
        <f t="shared" si="11"/>
        <v>0</v>
      </c>
      <c r="X131" s="171">
        <v>1E-3</v>
      </c>
      <c r="Y131" s="171">
        <f t="shared" si="12"/>
        <v>1.2669999999999999E-3</v>
      </c>
      <c r="Z131" s="171">
        <v>0</v>
      </c>
      <c r="AA131" s="170">
        <f t="shared" si="13"/>
        <v>0</v>
      </c>
      <c r="AR131" s="157" t="s">
        <v>144</v>
      </c>
      <c r="AT131" s="157" t="s">
        <v>267</v>
      </c>
      <c r="AU131" s="157" t="s">
        <v>127</v>
      </c>
      <c r="AY131" s="157" t="s">
        <v>128</v>
      </c>
      <c r="BE131" s="159">
        <f t="shared" si="14"/>
        <v>0</v>
      </c>
      <c r="BF131" s="159">
        <f t="shared" si="15"/>
        <v>0</v>
      </c>
      <c r="BG131" s="159">
        <f t="shared" si="16"/>
        <v>0</v>
      </c>
      <c r="BH131" s="159">
        <f t="shared" si="17"/>
        <v>0</v>
      </c>
      <c r="BI131" s="159">
        <f t="shared" si="18"/>
        <v>0</v>
      </c>
      <c r="BJ131" s="157" t="s">
        <v>127</v>
      </c>
      <c r="BK131" s="158">
        <f t="shared" si="19"/>
        <v>0</v>
      </c>
      <c r="BL131" s="157" t="s">
        <v>136</v>
      </c>
      <c r="BM131" s="157" t="s">
        <v>734</v>
      </c>
    </row>
    <row r="132" spans="2:65" s="153" customFormat="1" ht="25.5" customHeight="1">
      <c r="B132" s="169"/>
      <c r="C132" s="187" t="s">
        <v>179</v>
      </c>
      <c r="D132" s="187" t="s">
        <v>267</v>
      </c>
      <c r="E132" s="186" t="s">
        <v>733</v>
      </c>
      <c r="F132" s="366" t="s">
        <v>732</v>
      </c>
      <c r="G132" s="366"/>
      <c r="H132" s="366"/>
      <c r="I132" s="366"/>
      <c r="J132" s="185" t="s">
        <v>182</v>
      </c>
      <c r="K132" s="184">
        <v>0.433</v>
      </c>
      <c r="L132" s="367"/>
      <c r="M132" s="367"/>
      <c r="N132" s="367">
        <f t="shared" si="10"/>
        <v>0</v>
      </c>
      <c r="O132" s="365"/>
      <c r="P132" s="365"/>
      <c r="Q132" s="365"/>
      <c r="R132" s="164"/>
      <c r="T132" s="163" t="s">
        <v>5</v>
      </c>
      <c r="U132" s="172" t="s">
        <v>36</v>
      </c>
      <c r="V132" s="171">
        <v>0</v>
      </c>
      <c r="W132" s="171">
        <f t="shared" si="11"/>
        <v>0</v>
      </c>
      <c r="X132" s="171">
        <v>1</v>
      </c>
      <c r="Y132" s="171">
        <f t="shared" si="12"/>
        <v>0.433</v>
      </c>
      <c r="Z132" s="171">
        <v>0</v>
      </c>
      <c r="AA132" s="170">
        <f t="shared" si="13"/>
        <v>0</v>
      </c>
      <c r="AR132" s="157" t="s">
        <v>144</v>
      </c>
      <c r="AT132" s="157" t="s">
        <v>267</v>
      </c>
      <c r="AU132" s="157" t="s">
        <v>127</v>
      </c>
      <c r="AY132" s="157" t="s">
        <v>128</v>
      </c>
      <c r="BE132" s="159">
        <f t="shared" si="14"/>
        <v>0</v>
      </c>
      <c r="BF132" s="159">
        <f t="shared" si="15"/>
        <v>0</v>
      </c>
      <c r="BG132" s="159">
        <f t="shared" si="16"/>
        <v>0</v>
      </c>
      <c r="BH132" s="159">
        <f t="shared" si="17"/>
        <v>0</v>
      </c>
      <c r="BI132" s="159">
        <f t="shared" si="18"/>
        <v>0</v>
      </c>
      <c r="BJ132" s="157" t="s">
        <v>127</v>
      </c>
      <c r="BK132" s="158">
        <f t="shared" si="19"/>
        <v>0</v>
      </c>
      <c r="BL132" s="157" t="s">
        <v>136</v>
      </c>
      <c r="BM132" s="157" t="s">
        <v>731</v>
      </c>
    </row>
    <row r="133" spans="2:65" s="153" customFormat="1" ht="25.5" customHeight="1">
      <c r="B133" s="169"/>
      <c r="C133" s="187" t="s">
        <v>133</v>
      </c>
      <c r="D133" s="187" t="s">
        <v>267</v>
      </c>
      <c r="E133" s="186" t="s">
        <v>730</v>
      </c>
      <c r="F133" s="366" t="s">
        <v>729</v>
      </c>
      <c r="G133" s="366"/>
      <c r="H133" s="366"/>
      <c r="I133" s="366"/>
      <c r="J133" s="185" t="s">
        <v>182</v>
      </c>
      <c r="K133" s="184">
        <v>2.3E-2</v>
      </c>
      <c r="L133" s="367"/>
      <c r="M133" s="367"/>
      <c r="N133" s="367">
        <f t="shared" si="10"/>
        <v>0</v>
      </c>
      <c r="O133" s="365"/>
      <c r="P133" s="365"/>
      <c r="Q133" s="365"/>
      <c r="R133" s="164"/>
      <c r="T133" s="163" t="s">
        <v>5</v>
      </c>
      <c r="U133" s="162" t="s">
        <v>36</v>
      </c>
      <c r="V133" s="161">
        <v>0</v>
      </c>
      <c r="W133" s="161">
        <f t="shared" si="11"/>
        <v>0</v>
      </c>
      <c r="X133" s="161">
        <v>1</v>
      </c>
      <c r="Y133" s="161">
        <f t="shared" si="12"/>
        <v>2.3E-2</v>
      </c>
      <c r="Z133" s="161">
        <v>0</v>
      </c>
      <c r="AA133" s="160">
        <f t="shared" si="13"/>
        <v>0</v>
      </c>
      <c r="AR133" s="157" t="s">
        <v>144</v>
      </c>
      <c r="AT133" s="157" t="s">
        <v>267</v>
      </c>
      <c r="AU133" s="157" t="s">
        <v>127</v>
      </c>
      <c r="AY133" s="157" t="s">
        <v>128</v>
      </c>
      <c r="BE133" s="159">
        <f t="shared" si="14"/>
        <v>0</v>
      </c>
      <c r="BF133" s="159">
        <f t="shared" si="15"/>
        <v>0</v>
      </c>
      <c r="BG133" s="159">
        <f t="shared" si="16"/>
        <v>0</v>
      </c>
      <c r="BH133" s="159">
        <f t="shared" si="17"/>
        <v>0</v>
      </c>
      <c r="BI133" s="159">
        <f t="shared" si="18"/>
        <v>0</v>
      </c>
      <c r="BJ133" s="157" t="s">
        <v>127</v>
      </c>
      <c r="BK133" s="158">
        <f t="shared" si="19"/>
        <v>0</v>
      </c>
      <c r="BL133" s="157" t="s">
        <v>136</v>
      </c>
      <c r="BM133" s="157" t="s">
        <v>728</v>
      </c>
    </row>
    <row r="134" spans="2:65" s="153" customFormat="1" ht="6.95" customHeight="1">
      <c r="B134" s="156"/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4"/>
    </row>
  </sheetData>
  <mergeCells count="107">
    <mergeCell ref="F132:I132"/>
    <mergeCell ref="L132:M132"/>
    <mergeCell ref="N132:Q132"/>
    <mergeCell ref="F133:I133"/>
    <mergeCell ref="L133:M133"/>
    <mergeCell ref="N133:Q133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25:I125"/>
    <mergeCell ref="L125:M125"/>
    <mergeCell ref="N125:Q125"/>
    <mergeCell ref="F126:I126"/>
    <mergeCell ref="L126:M126"/>
    <mergeCell ref="N126:Q126"/>
    <mergeCell ref="N127:Q127"/>
    <mergeCell ref="F128:I128"/>
    <mergeCell ref="L128:M128"/>
    <mergeCell ref="N128:Q128"/>
    <mergeCell ref="F121:I121"/>
    <mergeCell ref="L121:M121"/>
    <mergeCell ref="N121:Q121"/>
    <mergeCell ref="F122:I122"/>
    <mergeCell ref="L122:M122"/>
    <mergeCell ref="N122:Q122"/>
    <mergeCell ref="N123:Q123"/>
    <mergeCell ref="F124:I124"/>
    <mergeCell ref="L124:M124"/>
    <mergeCell ref="N124:Q124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N113:Q113"/>
    <mergeCell ref="N114:Q114"/>
    <mergeCell ref="N115:Q115"/>
    <mergeCell ref="F116:I116"/>
    <mergeCell ref="L116:M116"/>
    <mergeCell ref="N116:Q116"/>
    <mergeCell ref="F117:I117"/>
    <mergeCell ref="L117:M117"/>
    <mergeCell ref="N117:Q117"/>
    <mergeCell ref="C102:Q102"/>
    <mergeCell ref="F104:P104"/>
    <mergeCell ref="F105:P105"/>
    <mergeCell ref="M107:P107"/>
    <mergeCell ref="M109:Q109"/>
    <mergeCell ref="M110:Q110"/>
    <mergeCell ref="F112:I112"/>
    <mergeCell ref="L112:M112"/>
    <mergeCell ref="N112:Q112"/>
    <mergeCell ref="C86:G86"/>
    <mergeCell ref="N86:Q86"/>
    <mergeCell ref="N88:Q88"/>
    <mergeCell ref="N89:Q89"/>
    <mergeCell ref="N90:Q90"/>
    <mergeCell ref="N91:Q91"/>
    <mergeCell ref="N92:Q92"/>
    <mergeCell ref="N94:Q94"/>
    <mergeCell ref="L96:Q96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M27:P27"/>
    <mergeCell ref="M28:P28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H1:K1"/>
    <mergeCell ref="C2:Q2"/>
    <mergeCell ref="S2:AC2"/>
    <mergeCell ref="C4:Q4"/>
    <mergeCell ref="F6:P6"/>
    <mergeCell ref="F7:P7"/>
    <mergeCell ref="E24:L24"/>
  </mergeCells>
  <hyperlinks>
    <hyperlink ref="F1:G1" location="C2" display="1) Krycí list rozpočtu"/>
    <hyperlink ref="H1:K1" location="C86" display="2) Rekapitulácia rozpočtu"/>
    <hyperlink ref="L1" location="C112" display="3) Rozpočet"/>
    <hyperlink ref="S1:T1" location="'Rekapitulácia stavby'!C2" display="Rekapitulácia stavby"/>
  </hyperlinks>
  <pageMargins left="0.70866141732283472" right="0.70866141732283472" top="0.74803149606299213" bottom="0.74803149606299213" header="0.31496062992125984" footer="0.31496062992125984"/>
  <pageSetup paperSize="9" scale="92" fitToHeight="10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0"/>
  <sheetViews>
    <sheetView topLeftCell="A96" zoomScaleNormal="100" workbookViewId="0">
      <selection activeCell="A96" sqref="A96"/>
    </sheetView>
  </sheetViews>
  <sheetFormatPr defaultRowHeight="15"/>
  <cols>
    <col min="1" max="1" width="8.33203125" style="152" customWidth="1"/>
    <col min="2" max="2" width="1.6640625" style="152" customWidth="1"/>
    <col min="3" max="3" width="4.1640625" style="152" customWidth="1"/>
    <col min="4" max="4" width="4.33203125" style="152" customWidth="1"/>
    <col min="5" max="5" width="17.1640625" style="152" customWidth="1"/>
    <col min="6" max="7" width="11.1640625" style="152" customWidth="1"/>
    <col min="8" max="8" width="12.5" style="152" customWidth="1"/>
    <col min="9" max="9" width="7" style="152" customWidth="1"/>
    <col min="10" max="10" width="5.1640625" style="152" customWidth="1"/>
    <col min="11" max="11" width="11.5" style="152" customWidth="1"/>
    <col min="12" max="12" width="12" style="152" customWidth="1"/>
    <col min="13" max="14" width="6" style="152" customWidth="1"/>
    <col min="15" max="15" width="2" style="152" customWidth="1"/>
    <col min="16" max="16" width="12.5" style="152" customWidth="1"/>
    <col min="17" max="17" width="4.1640625" style="152" customWidth="1"/>
    <col min="18" max="18" width="1.6640625" style="152" customWidth="1"/>
    <col min="19" max="19" width="8.1640625" style="152" customWidth="1"/>
    <col min="20" max="20" width="29.6640625" style="152" hidden="1" customWidth="1"/>
    <col min="21" max="21" width="16.33203125" style="152" hidden="1" customWidth="1"/>
    <col min="22" max="22" width="12.33203125" style="152" hidden="1" customWidth="1"/>
    <col min="23" max="23" width="16.33203125" style="152" hidden="1" customWidth="1"/>
    <col min="24" max="24" width="12.1640625" style="152" hidden="1" customWidth="1"/>
    <col min="25" max="25" width="15" style="152" hidden="1" customWidth="1"/>
    <col min="26" max="26" width="11" style="152" hidden="1" customWidth="1"/>
    <col min="27" max="27" width="15" style="152" hidden="1" customWidth="1"/>
    <col min="28" max="28" width="16.33203125" style="152" hidden="1" customWidth="1"/>
    <col min="29" max="29" width="11" style="152" customWidth="1"/>
    <col min="30" max="30" width="15" style="152" customWidth="1"/>
    <col min="31" max="31" width="16.33203125" style="152" customWidth="1"/>
    <col min="32" max="16384" width="9.33203125" style="152"/>
  </cols>
  <sheetData>
    <row r="1" spans="1:66" ht="21.75" customHeight="1">
      <c r="A1" s="254"/>
      <c r="B1" s="255"/>
      <c r="C1" s="255"/>
      <c r="D1" s="256" t="s">
        <v>1</v>
      </c>
      <c r="E1" s="255"/>
      <c r="F1" s="13" t="s">
        <v>82</v>
      </c>
      <c r="G1" s="13"/>
      <c r="H1" s="294" t="s">
        <v>83</v>
      </c>
      <c r="I1" s="294"/>
      <c r="J1" s="294"/>
      <c r="K1" s="294"/>
      <c r="L1" s="13" t="s">
        <v>84</v>
      </c>
      <c r="M1" s="255"/>
      <c r="N1" s="255"/>
      <c r="O1" s="256" t="s">
        <v>85</v>
      </c>
      <c r="P1" s="255"/>
      <c r="Q1" s="255"/>
      <c r="R1" s="255"/>
      <c r="S1" s="13" t="s">
        <v>86</v>
      </c>
      <c r="T1" s="13"/>
      <c r="U1" s="254"/>
      <c r="V1" s="254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</row>
    <row r="2" spans="1:66" ht="36.950000000000003" customHeight="1">
      <c r="C2" s="327" t="s">
        <v>7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S2" s="329" t="s">
        <v>8</v>
      </c>
      <c r="T2" s="330"/>
      <c r="U2" s="330"/>
      <c r="V2" s="330"/>
      <c r="W2" s="330"/>
      <c r="X2" s="330"/>
      <c r="Y2" s="330"/>
      <c r="Z2" s="330"/>
      <c r="AA2" s="330"/>
      <c r="AB2" s="330"/>
      <c r="AC2" s="330"/>
      <c r="AT2" s="157" t="s">
        <v>852</v>
      </c>
    </row>
    <row r="3" spans="1:66" ht="6.95" customHeight="1">
      <c r="B3" s="252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0"/>
      <c r="AT3" s="157" t="s">
        <v>69</v>
      </c>
    </row>
    <row r="4" spans="1:66" ht="36.950000000000003" customHeight="1">
      <c r="B4" s="235"/>
      <c r="C4" s="331" t="s">
        <v>87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231"/>
      <c r="T4" s="249" t="s">
        <v>12</v>
      </c>
      <c r="AT4" s="157" t="s">
        <v>6</v>
      </c>
    </row>
    <row r="5" spans="1:66" ht="6.95" customHeight="1">
      <c r="B5" s="235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1"/>
    </row>
    <row r="6" spans="1:66" ht="25.35" customHeight="1">
      <c r="B6" s="235"/>
      <c r="C6" s="232"/>
      <c r="D6" s="206" t="s">
        <v>15</v>
      </c>
      <c r="E6" s="232"/>
      <c r="F6" s="333" t="s">
        <v>558</v>
      </c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232"/>
      <c r="R6" s="231"/>
    </row>
    <row r="7" spans="1:66" s="153" customFormat="1" ht="32.85" customHeight="1">
      <c r="B7" s="197"/>
      <c r="C7" s="195"/>
      <c r="D7" s="248" t="s">
        <v>88</v>
      </c>
      <c r="E7" s="195"/>
      <c r="F7" s="335" t="s">
        <v>851</v>
      </c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195"/>
      <c r="R7" s="194"/>
    </row>
    <row r="8" spans="1:66" s="153" customFormat="1" ht="14.45" customHeight="1">
      <c r="B8" s="197"/>
      <c r="C8" s="195"/>
      <c r="D8" s="206" t="s">
        <v>16</v>
      </c>
      <c r="E8" s="195"/>
      <c r="F8" s="207" t="s">
        <v>5</v>
      </c>
      <c r="G8" s="195"/>
      <c r="H8" s="195"/>
      <c r="I8" s="195"/>
      <c r="J8" s="195"/>
      <c r="K8" s="195"/>
      <c r="L8" s="195"/>
      <c r="M8" s="206" t="s">
        <v>17</v>
      </c>
      <c r="N8" s="195"/>
      <c r="O8" s="207" t="s">
        <v>5</v>
      </c>
      <c r="P8" s="195"/>
      <c r="Q8" s="195"/>
      <c r="R8" s="194"/>
    </row>
    <row r="9" spans="1:66" s="153" customFormat="1" ht="14.45" customHeight="1">
      <c r="B9" s="197"/>
      <c r="C9" s="195"/>
      <c r="D9" s="206" t="s">
        <v>18</v>
      </c>
      <c r="E9" s="195"/>
      <c r="F9" s="207" t="s">
        <v>560</v>
      </c>
      <c r="G9" s="195"/>
      <c r="H9" s="195"/>
      <c r="I9" s="195"/>
      <c r="J9" s="195"/>
      <c r="K9" s="195"/>
      <c r="L9" s="195"/>
      <c r="M9" s="206" t="s">
        <v>20</v>
      </c>
      <c r="N9" s="195"/>
      <c r="O9" s="337">
        <v>43969</v>
      </c>
      <c r="P9" s="337"/>
      <c r="Q9" s="195"/>
      <c r="R9" s="194"/>
    </row>
    <row r="10" spans="1:66" s="153" customFormat="1" ht="10.9" customHeight="1">
      <c r="B10" s="19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4"/>
    </row>
    <row r="11" spans="1:66" s="153" customFormat="1" ht="14.45" customHeight="1">
      <c r="B11" s="197"/>
      <c r="C11" s="195"/>
      <c r="D11" s="206" t="s">
        <v>21</v>
      </c>
      <c r="E11" s="195"/>
      <c r="F11" s="195"/>
      <c r="G11" s="195"/>
      <c r="H11" s="195"/>
      <c r="I11" s="195"/>
      <c r="J11" s="195"/>
      <c r="K11" s="195"/>
      <c r="L11" s="195"/>
      <c r="M11" s="206" t="s">
        <v>22</v>
      </c>
      <c r="N11" s="195"/>
      <c r="O11" s="338" t="str">
        <f>IF('[2]Rekapitulácia stavby'!AN10="","",'[2]Rekapitulácia stavby'!AN10)</f>
        <v/>
      </c>
      <c r="P11" s="338"/>
      <c r="Q11" s="195"/>
      <c r="R11" s="194"/>
    </row>
    <row r="12" spans="1:66" s="153" customFormat="1" ht="18" customHeight="1">
      <c r="B12" s="197"/>
      <c r="C12" s="195"/>
      <c r="D12" s="195"/>
      <c r="E12" s="207" t="str">
        <f>IF('[2]Rekapitulácia stavby'!E11="","",'[2]Rekapitulácia stavby'!E11)</f>
        <v xml:space="preserve"> </v>
      </c>
      <c r="F12" s="195"/>
      <c r="G12" s="195"/>
      <c r="H12" s="195"/>
      <c r="I12" s="195"/>
      <c r="J12" s="195"/>
      <c r="K12" s="195"/>
      <c r="L12" s="195"/>
      <c r="M12" s="206" t="s">
        <v>23</v>
      </c>
      <c r="N12" s="195"/>
      <c r="O12" s="338" t="str">
        <f>IF('[2]Rekapitulácia stavby'!AN11="","",'[2]Rekapitulácia stavby'!AN11)</f>
        <v/>
      </c>
      <c r="P12" s="338"/>
      <c r="Q12" s="195"/>
      <c r="R12" s="194"/>
    </row>
    <row r="13" spans="1:66" s="153" customFormat="1" ht="6.95" customHeight="1">
      <c r="B13" s="197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4"/>
    </row>
    <row r="14" spans="1:66" s="153" customFormat="1" ht="14.45" customHeight="1">
      <c r="B14" s="197"/>
      <c r="C14" s="195"/>
      <c r="D14" s="206" t="s">
        <v>24</v>
      </c>
      <c r="E14" s="195"/>
      <c r="F14" s="195"/>
      <c r="G14" s="195"/>
      <c r="H14" s="195"/>
      <c r="I14" s="195"/>
      <c r="J14" s="195"/>
      <c r="K14" s="195"/>
      <c r="L14" s="195"/>
      <c r="M14" s="206" t="s">
        <v>22</v>
      </c>
      <c r="N14" s="195"/>
      <c r="O14" s="338" t="str">
        <f>IF('[2]Rekapitulácia stavby'!AN13="","",'[2]Rekapitulácia stavby'!AN13)</f>
        <v/>
      </c>
      <c r="P14" s="338"/>
      <c r="Q14" s="195"/>
      <c r="R14" s="194"/>
    </row>
    <row r="15" spans="1:66" s="153" customFormat="1" ht="18" customHeight="1">
      <c r="B15" s="197"/>
      <c r="C15" s="195"/>
      <c r="D15" s="195"/>
      <c r="E15" s="207" t="str">
        <f>IF('[2]Rekapitulácia stavby'!E14="","",'[2]Rekapitulácia stavby'!E14)</f>
        <v xml:space="preserve"> </v>
      </c>
      <c r="F15" s="195"/>
      <c r="G15" s="195"/>
      <c r="H15" s="195"/>
      <c r="I15" s="195"/>
      <c r="J15" s="195"/>
      <c r="K15" s="195"/>
      <c r="L15" s="195"/>
      <c r="M15" s="206" t="s">
        <v>23</v>
      </c>
      <c r="N15" s="195"/>
      <c r="O15" s="338" t="str">
        <f>IF('[2]Rekapitulácia stavby'!AN14="","",'[2]Rekapitulácia stavby'!AN14)</f>
        <v/>
      </c>
      <c r="P15" s="338"/>
      <c r="Q15" s="195"/>
      <c r="R15" s="194"/>
    </row>
    <row r="16" spans="1:66" s="153" customFormat="1" ht="6.95" customHeight="1">
      <c r="B16" s="197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4"/>
    </row>
    <row r="17" spans="2:18" s="153" customFormat="1" ht="14.45" customHeight="1">
      <c r="B17" s="197"/>
      <c r="C17" s="195"/>
      <c r="D17" s="206" t="s">
        <v>25</v>
      </c>
      <c r="E17" s="195"/>
      <c r="F17" s="195"/>
      <c r="G17" s="195"/>
      <c r="H17" s="195"/>
      <c r="I17" s="195"/>
      <c r="J17" s="195"/>
      <c r="K17" s="195"/>
      <c r="L17" s="195"/>
      <c r="M17" s="206" t="s">
        <v>22</v>
      </c>
      <c r="N17" s="195"/>
      <c r="O17" s="338" t="str">
        <f>IF('[2]Rekapitulácia stavby'!AN16="","",'[2]Rekapitulácia stavby'!AN16)</f>
        <v/>
      </c>
      <c r="P17" s="338"/>
      <c r="Q17" s="195"/>
      <c r="R17" s="194"/>
    </row>
    <row r="18" spans="2:18" s="153" customFormat="1" ht="18" customHeight="1">
      <c r="B18" s="197"/>
      <c r="C18" s="195"/>
      <c r="D18" s="195"/>
      <c r="E18" s="207" t="str">
        <f>IF('[2]Rekapitulácia stavby'!E17="","",'[2]Rekapitulácia stavby'!E17)</f>
        <v xml:space="preserve"> </v>
      </c>
      <c r="F18" s="195"/>
      <c r="G18" s="195"/>
      <c r="H18" s="195"/>
      <c r="I18" s="195"/>
      <c r="J18" s="195"/>
      <c r="K18" s="195"/>
      <c r="L18" s="195"/>
      <c r="M18" s="206" t="s">
        <v>23</v>
      </c>
      <c r="N18" s="195"/>
      <c r="O18" s="338" t="str">
        <f>IF('[2]Rekapitulácia stavby'!AN17="","",'[2]Rekapitulácia stavby'!AN17)</f>
        <v/>
      </c>
      <c r="P18" s="338"/>
      <c r="Q18" s="195"/>
      <c r="R18" s="194"/>
    </row>
    <row r="19" spans="2:18" s="153" customFormat="1" ht="6.95" customHeight="1">
      <c r="B19" s="197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4"/>
    </row>
    <row r="20" spans="2:18" s="153" customFormat="1" ht="14.45" customHeight="1">
      <c r="B20" s="197"/>
      <c r="C20" s="195"/>
      <c r="D20" s="206" t="s">
        <v>28</v>
      </c>
      <c r="E20" s="195"/>
      <c r="F20" s="195"/>
      <c r="G20" s="195"/>
      <c r="H20" s="195"/>
      <c r="I20" s="195"/>
      <c r="J20" s="195"/>
      <c r="K20" s="195"/>
      <c r="L20" s="195"/>
      <c r="M20" s="206" t="s">
        <v>22</v>
      </c>
      <c r="N20" s="195"/>
      <c r="O20" s="338" t="str">
        <f>IF('[2]Rekapitulácia stavby'!AN19="","",'[2]Rekapitulácia stavby'!AN19)</f>
        <v/>
      </c>
      <c r="P20" s="338"/>
      <c r="Q20" s="195"/>
      <c r="R20" s="194"/>
    </row>
    <row r="21" spans="2:18" s="153" customFormat="1" ht="18" customHeight="1">
      <c r="B21" s="197"/>
      <c r="C21" s="195"/>
      <c r="D21" s="195"/>
      <c r="E21" s="207" t="str">
        <f>IF('[2]Rekapitulácia stavby'!E20="","",'[2]Rekapitulácia stavby'!E20)</f>
        <v xml:space="preserve"> </v>
      </c>
      <c r="F21" s="195"/>
      <c r="G21" s="195"/>
      <c r="H21" s="195"/>
      <c r="I21" s="195"/>
      <c r="J21" s="195"/>
      <c r="K21" s="195"/>
      <c r="L21" s="195"/>
      <c r="M21" s="206" t="s">
        <v>23</v>
      </c>
      <c r="N21" s="195"/>
      <c r="O21" s="338" t="str">
        <f>IF('[2]Rekapitulácia stavby'!AN20="","",'[2]Rekapitulácia stavby'!AN20)</f>
        <v/>
      </c>
      <c r="P21" s="338"/>
      <c r="Q21" s="195"/>
      <c r="R21" s="194"/>
    </row>
    <row r="22" spans="2:18" s="153" customFormat="1" ht="6.95" customHeight="1">
      <c r="B22" s="197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4"/>
    </row>
    <row r="23" spans="2:18" s="153" customFormat="1" ht="14.45" customHeight="1">
      <c r="B23" s="197"/>
      <c r="C23" s="195"/>
      <c r="D23" s="206" t="s">
        <v>29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4"/>
    </row>
    <row r="24" spans="2:18" s="153" customFormat="1" ht="16.5" customHeight="1">
      <c r="B24" s="197"/>
      <c r="C24" s="195"/>
      <c r="D24" s="195"/>
      <c r="E24" s="339" t="s">
        <v>5</v>
      </c>
      <c r="F24" s="339"/>
      <c r="G24" s="339"/>
      <c r="H24" s="339"/>
      <c r="I24" s="339"/>
      <c r="J24" s="339"/>
      <c r="K24" s="339"/>
      <c r="L24" s="339"/>
      <c r="M24" s="195"/>
      <c r="N24" s="195"/>
      <c r="O24" s="195"/>
      <c r="P24" s="195"/>
      <c r="Q24" s="195"/>
      <c r="R24" s="194"/>
    </row>
    <row r="25" spans="2:18" s="153" customFormat="1" ht="6.95" customHeight="1">
      <c r="B25" s="19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4"/>
    </row>
    <row r="26" spans="2:18" s="153" customFormat="1" ht="6.95" customHeight="1">
      <c r="B26" s="197"/>
      <c r="C26" s="195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5"/>
      <c r="R26" s="194"/>
    </row>
    <row r="27" spans="2:18" s="153" customFormat="1" ht="14.45" customHeight="1">
      <c r="B27" s="197"/>
      <c r="C27" s="195"/>
      <c r="D27" s="247" t="s">
        <v>89</v>
      </c>
      <c r="E27" s="195"/>
      <c r="F27" s="195"/>
      <c r="G27" s="195"/>
      <c r="H27" s="195"/>
      <c r="I27" s="195"/>
      <c r="J27" s="195"/>
      <c r="K27" s="195"/>
      <c r="L27" s="195"/>
      <c r="M27" s="340">
        <f>N88</f>
        <v>0</v>
      </c>
      <c r="N27" s="340"/>
      <c r="O27" s="340"/>
      <c r="P27" s="340"/>
      <c r="Q27" s="195"/>
      <c r="R27" s="194"/>
    </row>
    <row r="28" spans="2:18" s="153" customFormat="1" ht="14.45" customHeight="1">
      <c r="B28" s="197"/>
      <c r="C28" s="195"/>
      <c r="D28" s="246" t="s">
        <v>90</v>
      </c>
      <c r="E28" s="195"/>
      <c r="F28" s="195"/>
      <c r="G28" s="195"/>
      <c r="H28" s="195"/>
      <c r="I28" s="195"/>
      <c r="J28" s="195"/>
      <c r="K28" s="195"/>
      <c r="L28" s="195"/>
      <c r="M28" s="340">
        <f>N90</f>
        <v>0</v>
      </c>
      <c r="N28" s="340"/>
      <c r="O28" s="340"/>
      <c r="P28" s="340"/>
      <c r="Q28" s="195"/>
      <c r="R28" s="194"/>
    </row>
    <row r="29" spans="2:18" s="153" customFormat="1" ht="6.95" customHeight="1">
      <c r="B29" s="197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4"/>
    </row>
    <row r="30" spans="2:18" s="153" customFormat="1" ht="25.35" customHeight="1">
      <c r="B30" s="197"/>
      <c r="C30" s="195"/>
      <c r="D30" s="245" t="s">
        <v>32</v>
      </c>
      <c r="E30" s="195"/>
      <c r="F30" s="195"/>
      <c r="G30" s="195"/>
      <c r="H30" s="195"/>
      <c r="I30" s="195"/>
      <c r="J30" s="195"/>
      <c r="K30" s="195"/>
      <c r="L30" s="195"/>
      <c r="M30" s="341">
        <f>ROUND(M27+M28,2)</f>
        <v>0</v>
      </c>
      <c r="N30" s="336"/>
      <c r="O30" s="336"/>
      <c r="P30" s="336"/>
      <c r="Q30" s="195"/>
      <c r="R30" s="194"/>
    </row>
    <row r="31" spans="2:18" s="153" customFormat="1" ht="6.95" customHeight="1">
      <c r="B31" s="197"/>
      <c r="C31" s="195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5"/>
      <c r="R31" s="194"/>
    </row>
    <row r="32" spans="2:18" s="153" customFormat="1" ht="14.45" customHeight="1">
      <c r="B32" s="197"/>
      <c r="C32" s="195"/>
      <c r="D32" s="244" t="s">
        <v>33</v>
      </c>
      <c r="E32" s="244" t="s">
        <v>34</v>
      </c>
      <c r="F32" s="243">
        <v>0.2</v>
      </c>
      <c r="G32" s="242" t="s">
        <v>35</v>
      </c>
      <c r="H32" s="342">
        <f>ROUND((SUM(BE90:BE91)+SUM(BE109:BE149)), 2)</f>
        <v>0</v>
      </c>
      <c r="I32" s="336"/>
      <c r="J32" s="336"/>
      <c r="K32" s="195"/>
      <c r="L32" s="195"/>
      <c r="M32" s="342">
        <f>ROUND(ROUND((SUM(BE90:BE91)+SUM(BE109:BE149)), 2)*F32, 2)</f>
        <v>0</v>
      </c>
      <c r="N32" s="336"/>
      <c r="O32" s="336"/>
      <c r="P32" s="336"/>
      <c r="Q32" s="195"/>
      <c r="R32" s="194"/>
    </row>
    <row r="33" spans="2:18" s="153" customFormat="1" ht="14.45" customHeight="1">
      <c r="B33" s="197"/>
      <c r="C33" s="195"/>
      <c r="D33" s="195"/>
      <c r="E33" s="244" t="s">
        <v>36</v>
      </c>
      <c r="F33" s="243">
        <v>0.2</v>
      </c>
      <c r="G33" s="242" t="s">
        <v>35</v>
      </c>
      <c r="H33" s="342">
        <f>ROUND((SUM(BF90:BF91)+SUM(BF109:BF149)), 2)</f>
        <v>0</v>
      </c>
      <c r="I33" s="336"/>
      <c r="J33" s="336"/>
      <c r="K33" s="195"/>
      <c r="L33" s="195"/>
      <c r="M33" s="342">
        <f>ROUND(ROUND((SUM(BF90:BF91)+SUM(BF109:BF149)), 2)*F33, 2)</f>
        <v>0</v>
      </c>
      <c r="N33" s="336"/>
      <c r="O33" s="336"/>
      <c r="P33" s="336"/>
      <c r="Q33" s="195"/>
      <c r="R33" s="194"/>
    </row>
    <row r="34" spans="2:18" s="153" customFormat="1" ht="14.45" hidden="1" customHeight="1">
      <c r="B34" s="197"/>
      <c r="C34" s="195"/>
      <c r="D34" s="195"/>
      <c r="E34" s="244" t="s">
        <v>37</v>
      </c>
      <c r="F34" s="243">
        <v>0.2</v>
      </c>
      <c r="G34" s="242" t="s">
        <v>35</v>
      </c>
      <c r="H34" s="342">
        <f>ROUND((SUM(BG90:BG91)+SUM(BG109:BG149)), 2)</f>
        <v>0</v>
      </c>
      <c r="I34" s="336"/>
      <c r="J34" s="336"/>
      <c r="K34" s="195"/>
      <c r="L34" s="195"/>
      <c r="M34" s="342">
        <v>0</v>
      </c>
      <c r="N34" s="336"/>
      <c r="O34" s="336"/>
      <c r="P34" s="336"/>
      <c r="Q34" s="195"/>
      <c r="R34" s="194"/>
    </row>
    <row r="35" spans="2:18" s="153" customFormat="1" ht="14.45" hidden="1" customHeight="1">
      <c r="B35" s="197"/>
      <c r="C35" s="195"/>
      <c r="D35" s="195"/>
      <c r="E35" s="244" t="s">
        <v>38</v>
      </c>
      <c r="F35" s="243">
        <v>0.2</v>
      </c>
      <c r="G35" s="242" t="s">
        <v>35</v>
      </c>
      <c r="H35" s="342">
        <f>ROUND((SUM(BH90:BH91)+SUM(BH109:BH149)), 2)</f>
        <v>0</v>
      </c>
      <c r="I35" s="336"/>
      <c r="J35" s="336"/>
      <c r="K35" s="195"/>
      <c r="L35" s="195"/>
      <c r="M35" s="342">
        <v>0</v>
      </c>
      <c r="N35" s="336"/>
      <c r="O35" s="336"/>
      <c r="P35" s="336"/>
      <c r="Q35" s="195"/>
      <c r="R35" s="194"/>
    </row>
    <row r="36" spans="2:18" s="153" customFormat="1" ht="14.45" hidden="1" customHeight="1">
      <c r="B36" s="197"/>
      <c r="C36" s="195"/>
      <c r="D36" s="195"/>
      <c r="E36" s="244" t="s">
        <v>39</v>
      </c>
      <c r="F36" s="243">
        <v>0</v>
      </c>
      <c r="G36" s="242" t="s">
        <v>35</v>
      </c>
      <c r="H36" s="342">
        <f>ROUND((SUM(BI90:BI91)+SUM(BI109:BI149)), 2)</f>
        <v>0</v>
      </c>
      <c r="I36" s="336"/>
      <c r="J36" s="336"/>
      <c r="K36" s="195"/>
      <c r="L36" s="195"/>
      <c r="M36" s="342">
        <v>0</v>
      </c>
      <c r="N36" s="336"/>
      <c r="O36" s="336"/>
      <c r="P36" s="336"/>
      <c r="Q36" s="195"/>
      <c r="R36" s="194"/>
    </row>
    <row r="37" spans="2:18" s="153" customFormat="1" ht="6.95" customHeight="1">
      <c r="B37" s="197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4"/>
    </row>
    <row r="38" spans="2:18" s="153" customFormat="1" ht="25.35" customHeight="1">
      <c r="B38" s="197"/>
      <c r="C38" s="212"/>
      <c r="D38" s="241" t="s">
        <v>40</v>
      </c>
      <c r="E38" s="238"/>
      <c r="F38" s="238"/>
      <c r="G38" s="240" t="s">
        <v>41</v>
      </c>
      <c r="H38" s="239" t="s">
        <v>42</v>
      </c>
      <c r="I38" s="238"/>
      <c r="J38" s="238"/>
      <c r="K38" s="238"/>
      <c r="L38" s="343">
        <f>SUM(M30:M36)</f>
        <v>0</v>
      </c>
      <c r="M38" s="343"/>
      <c r="N38" s="343"/>
      <c r="O38" s="343"/>
      <c r="P38" s="344"/>
      <c r="Q38" s="212"/>
      <c r="R38" s="194"/>
    </row>
    <row r="39" spans="2:18" s="153" customFormat="1" ht="14.45" customHeight="1">
      <c r="B39" s="197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4"/>
    </row>
    <row r="40" spans="2:18" s="153" customFormat="1" ht="14.45" customHeight="1">
      <c r="B40" s="197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4"/>
    </row>
    <row r="41" spans="2:18">
      <c r="B41" s="235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1"/>
    </row>
    <row r="42" spans="2:18">
      <c r="B42" s="235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1"/>
    </row>
    <row r="43" spans="2:18">
      <c r="B43" s="235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1"/>
    </row>
    <row r="44" spans="2:18">
      <c r="B44" s="235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1"/>
    </row>
    <row r="45" spans="2:18">
      <c r="B45" s="235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1"/>
    </row>
    <row r="46" spans="2:18">
      <c r="B46" s="235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1"/>
    </row>
    <row r="47" spans="2:18">
      <c r="B47" s="235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1"/>
    </row>
    <row r="48" spans="2:18">
      <c r="B48" s="235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1"/>
    </row>
    <row r="49" spans="2:18">
      <c r="B49" s="235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1"/>
    </row>
    <row r="50" spans="2:18" s="153" customFormat="1">
      <c r="B50" s="197"/>
      <c r="C50" s="195"/>
      <c r="D50" s="237" t="s">
        <v>43</v>
      </c>
      <c r="E50" s="191"/>
      <c r="F50" s="191"/>
      <c r="G50" s="191"/>
      <c r="H50" s="236"/>
      <c r="I50" s="195"/>
      <c r="J50" s="237" t="s">
        <v>44</v>
      </c>
      <c r="K50" s="191"/>
      <c r="L50" s="191"/>
      <c r="M50" s="191"/>
      <c r="N50" s="191"/>
      <c r="O50" s="191"/>
      <c r="P50" s="236"/>
      <c r="Q50" s="195"/>
      <c r="R50" s="194"/>
    </row>
    <row r="51" spans="2:18">
      <c r="B51" s="235"/>
      <c r="C51" s="232"/>
      <c r="D51" s="234"/>
      <c r="E51" s="232"/>
      <c r="F51" s="232"/>
      <c r="G51" s="232"/>
      <c r="H51" s="233"/>
      <c r="I51" s="232"/>
      <c r="J51" s="234"/>
      <c r="K51" s="232"/>
      <c r="L51" s="232"/>
      <c r="M51" s="232"/>
      <c r="N51" s="232"/>
      <c r="O51" s="232"/>
      <c r="P51" s="233"/>
      <c r="Q51" s="232"/>
      <c r="R51" s="231"/>
    </row>
    <row r="52" spans="2:18">
      <c r="B52" s="235"/>
      <c r="C52" s="232"/>
      <c r="D52" s="234"/>
      <c r="E52" s="232"/>
      <c r="F52" s="232"/>
      <c r="G52" s="232"/>
      <c r="H52" s="233"/>
      <c r="I52" s="232"/>
      <c r="J52" s="234"/>
      <c r="K52" s="232"/>
      <c r="L52" s="232"/>
      <c r="M52" s="232"/>
      <c r="N52" s="232"/>
      <c r="O52" s="232"/>
      <c r="P52" s="233"/>
      <c r="Q52" s="232"/>
      <c r="R52" s="231"/>
    </row>
    <row r="53" spans="2:18">
      <c r="B53" s="235"/>
      <c r="C53" s="232"/>
      <c r="D53" s="234"/>
      <c r="E53" s="232"/>
      <c r="F53" s="232"/>
      <c r="G53" s="232"/>
      <c r="H53" s="233"/>
      <c r="I53" s="232"/>
      <c r="J53" s="234"/>
      <c r="K53" s="232"/>
      <c r="L53" s="232"/>
      <c r="M53" s="232"/>
      <c r="N53" s="232"/>
      <c r="O53" s="232"/>
      <c r="P53" s="233"/>
      <c r="Q53" s="232"/>
      <c r="R53" s="231"/>
    </row>
    <row r="54" spans="2:18">
      <c r="B54" s="235"/>
      <c r="C54" s="232"/>
      <c r="D54" s="234"/>
      <c r="E54" s="232"/>
      <c r="F54" s="232"/>
      <c r="G54" s="232"/>
      <c r="H54" s="233"/>
      <c r="I54" s="232"/>
      <c r="J54" s="234"/>
      <c r="K54" s="232"/>
      <c r="L54" s="232"/>
      <c r="M54" s="232"/>
      <c r="N54" s="232"/>
      <c r="O54" s="232"/>
      <c r="P54" s="233"/>
      <c r="Q54" s="232"/>
      <c r="R54" s="231"/>
    </row>
    <row r="55" spans="2:18">
      <c r="B55" s="235"/>
      <c r="C55" s="232"/>
      <c r="D55" s="234"/>
      <c r="E55" s="232"/>
      <c r="F55" s="232"/>
      <c r="G55" s="232"/>
      <c r="H55" s="233"/>
      <c r="I55" s="232"/>
      <c r="J55" s="234"/>
      <c r="K55" s="232"/>
      <c r="L55" s="232"/>
      <c r="M55" s="232"/>
      <c r="N55" s="232"/>
      <c r="O55" s="232"/>
      <c r="P55" s="233"/>
      <c r="Q55" s="232"/>
      <c r="R55" s="231"/>
    </row>
    <row r="56" spans="2:18">
      <c r="B56" s="235"/>
      <c r="C56" s="232"/>
      <c r="D56" s="234"/>
      <c r="E56" s="232"/>
      <c r="F56" s="232"/>
      <c r="G56" s="232"/>
      <c r="H56" s="233"/>
      <c r="I56" s="232"/>
      <c r="J56" s="234"/>
      <c r="K56" s="232"/>
      <c r="L56" s="232"/>
      <c r="M56" s="232"/>
      <c r="N56" s="232"/>
      <c r="O56" s="232"/>
      <c r="P56" s="233"/>
      <c r="Q56" s="232"/>
      <c r="R56" s="231"/>
    </row>
    <row r="57" spans="2:18">
      <c r="B57" s="235"/>
      <c r="C57" s="232"/>
      <c r="D57" s="234"/>
      <c r="E57" s="232"/>
      <c r="F57" s="232"/>
      <c r="G57" s="232"/>
      <c r="H57" s="233"/>
      <c r="I57" s="232"/>
      <c r="J57" s="234"/>
      <c r="K57" s="232"/>
      <c r="L57" s="232"/>
      <c r="M57" s="232"/>
      <c r="N57" s="232"/>
      <c r="O57" s="232"/>
      <c r="P57" s="233"/>
      <c r="Q57" s="232"/>
      <c r="R57" s="231"/>
    </row>
    <row r="58" spans="2:18">
      <c r="B58" s="235"/>
      <c r="C58" s="232"/>
      <c r="D58" s="234"/>
      <c r="E58" s="232"/>
      <c r="F58" s="232"/>
      <c r="G58" s="232"/>
      <c r="H58" s="233"/>
      <c r="I58" s="232"/>
      <c r="J58" s="234"/>
      <c r="K58" s="232"/>
      <c r="L58" s="232"/>
      <c r="M58" s="232"/>
      <c r="N58" s="232"/>
      <c r="O58" s="232"/>
      <c r="P58" s="233"/>
      <c r="Q58" s="232"/>
      <c r="R58" s="231"/>
    </row>
    <row r="59" spans="2:18" s="153" customFormat="1">
      <c r="B59" s="197"/>
      <c r="C59" s="195"/>
      <c r="D59" s="230" t="s">
        <v>45</v>
      </c>
      <c r="E59" s="228"/>
      <c r="F59" s="228"/>
      <c r="G59" s="229" t="s">
        <v>46</v>
      </c>
      <c r="H59" s="227"/>
      <c r="I59" s="195"/>
      <c r="J59" s="230" t="s">
        <v>45</v>
      </c>
      <c r="K59" s="228"/>
      <c r="L59" s="228"/>
      <c r="M59" s="228"/>
      <c r="N59" s="229" t="s">
        <v>46</v>
      </c>
      <c r="O59" s="228"/>
      <c r="P59" s="227"/>
      <c r="Q59" s="195"/>
      <c r="R59" s="194"/>
    </row>
    <row r="60" spans="2:18">
      <c r="B60" s="235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1"/>
    </row>
    <row r="61" spans="2:18" s="153" customFormat="1">
      <c r="B61" s="197"/>
      <c r="C61" s="195"/>
      <c r="D61" s="237" t="s">
        <v>47</v>
      </c>
      <c r="E61" s="191"/>
      <c r="F61" s="191"/>
      <c r="G61" s="191"/>
      <c r="H61" s="236"/>
      <c r="I61" s="195"/>
      <c r="J61" s="237" t="s">
        <v>48</v>
      </c>
      <c r="K61" s="191"/>
      <c r="L61" s="191"/>
      <c r="M61" s="191"/>
      <c r="N61" s="191"/>
      <c r="O61" s="191"/>
      <c r="P61" s="236"/>
      <c r="Q61" s="195"/>
      <c r="R61" s="194"/>
    </row>
    <row r="62" spans="2:18">
      <c r="B62" s="235"/>
      <c r="C62" s="232"/>
      <c r="D62" s="234"/>
      <c r="E62" s="232"/>
      <c r="F62" s="232"/>
      <c r="G62" s="232"/>
      <c r="H62" s="233"/>
      <c r="I62" s="232"/>
      <c r="J62" s="234"/>
      <c r="K62" s="232"/>
      <c r="L62" s="232"/>
      <c r="M62" s="232"/>
      <c r="N62" s="232"/>
      <c r="O62" s="232"/>
      <c r="P62" s="233"/>
      <c r="Q62" s="232"/>
      <c r="R62" s="231"/>
    </row>
    <row r="63" spans="2:18">
      <c r="B63" s="235"/>
      <c r="C63" s="232"/>
      <c r="D63" s="234"/>
      <c r="E63" s="232"/>
      <c r="F63" s="232"/>
      <c r="G63" s="232"/>
      <c r="H63" s="233"/>
      <c r="I63" s="232"/>
      <c r="J63" s="234"/>
      <c r="K63" s="232"/>
      <c r="L63" s="232"/>
      <c r="M63" s="232"/>
      <c r="N63" s="232"/>
      <c r="O63" s="232"/>
      <c r="P63" s="233"/>
      <c r="Q63" s="232"/>
      <c r="R63" s="231"/>
    </row>
    <row r="64" spans="2:18">
      <c r="B64" s="235"/>
      <c r="C64" s="232"/>
      <c r="D64" s="234"/>
      <c r="E64" s="232"/>
      <c r="F64" s="232"/>
      <c r="G64" s="232"/>
      <c r="H64" s="233"/>
      <c r="I64" s="232"/>
      <c r="J64" s="234"/>
      <c r="K64" s="232"/>
      <c r="L64" s="232"/>
      <c r="M64" s="232"/>
      <c r="N64" s="232"/>
      <c r="O64" s="232"/>
      <c r="P64" s="233"/>
      <c r="Q64" s="232"/>
      <c r="R64" s="231"/>
    </row>
    <row r="65" spans="2:18">
      <c r="B65" s="235"/>
      <c r="C65" s="232"/>
      <c r="D65" s="234"/>
      <c r="E65" s="232"/>
      <c r="F65" s="232"/>
      <c r="G65" s="232"/>
      <c r="H65" s="233"/>
      <c r="I65" s="232"/>
      <c r="J65" s="234"/>
      <c r="K65" s="232"/>
      <c r="L65" s="232"/>
      <c r="M65" s="232"/>
      <c r="N65" s="232"/>
      <c r="O65" s="232"/>
      <c r="P65" s="233"/>
      <c r="Q65" s="232"/>
      <c r="R65" s="231"/>
    </row>
    <row r="66" spans="2:18">
      <c r="B66" s="235"/>
      <c r="C66" s="232"/>
      <c r="D66" s="234"/>
      <c r="E66" s="232"/>
      <c r="F66" s="232"/>
      <c r="G66" s="232"/>
      <c r="H66" s="233"/>
      <c r="I66" s="232"/>
      <c r="J66" s="234"/>
      <c r="K66" s="232"/>
      <c r="L66" s="232"/>
      <c r="M66" s="232"/>
      <c r="N66" s="232"/>
      <c r="O66" s="232"/>
      <c r="P66" s="233"/>
      <c r="Q66" s="232"/>
      <c r="R66" s="231"/>
    </row>
    <row r="67" spans="2:18">
      <c r="B67" s="235"/>
      <c r="C67" s="232"/>
      <c r="D67" s="234"/>
      <c r="E67" s="232"/>
      <c r="F67" s="232"/>
      <c r="G67" s="232"/>
      <c r="H67" s="233"/>
      <c r="I67" s="232"/>
      <c r="J67" s="234"/>
      <c r="K67" s="232"/>
      <c r="L67" s="232"/>
      <c r="M67" s="232"/>
      <c r="N67" s="232"/>
      <c r="O67" s="232"/>
      <c r="P67" s="233"/>
      <c r="Q67" s="232"/>
      <c r="R67" s="231"/>
    </row>
    <row r="68" spans="2:18">
      <c r="B68" s="235"/>
      <c r="C68" s="232"/>
      <c r="D68" s="234"/>
      <c r="E68" s="232"/>
      <c r="F68" s="232"/>
      <c r="G68" s="232"/>
      <c r="H68" s="233"/>
      <c r="I68" s="232"/>
      <c r="J68" s="234"/>
      <c r="K68" s="232"/>
      <c r="L68" s="232"/>
      <c r="M68" s="232"/>
      <c r="N68" s="232"/>
      <c r="O68" s="232"/>
      <c r="P68" s="233"/>
      <c r="Q68" s="232"/>
      <c r="R68" s="231"/>
    </row>
    <row r="69" spans="2:18">
      <c r="B69" s="235"/>
      <c r="C69" s="232"/>
      <c r="D69" s="234"/>
      <c r="E69" s="232"/>
      <c r="F69" s="232"/>
      <c r="G69" s="232"/>
      <c r="H69" s="233"/>
      <c r="I69" s="232"/>
      <c r="J69" s="234"/>
      <c r="K69" s="232"/>
      <c r="L69" s="232"/>
      <c r="M69" s="232"/>
      <c r="N69" s="232"/>
      <c r="O69" s="232"/>
      <c r="P69" s="233"/>
      <c r="Q69" s="232"/>
      <c r="R69" s="231"/>
    </row>
    <row r="70" spans="2:18" s="153" customFormat="1">
      <c r="B70" s="197"/>
      <c r="C70" s="195"/>
      <c r="D70" s="230" t="s">
        <v>45</v>
      </c>
      <c r="E70" s="228"/>
      <c r="F70" s="228"/>
      <c r="G70" s="229" t="s">
        <v>46</v>
      </c>
      <c r="H70" s="227"/>
      <c r="I70" s="195"/>
      <c r="J70" s="230" t="s">
        <v>45</v>
      </c>
      <c r="K70" s="228"/>
      <c r="L70" s="228"/>
      <c r="M70" s="228"/>
      <c r="N70" s="229" t="s">
        <v>46</v>
      </c>
      <c r="O70" s="228"/>
      <c r="P70" s="227"/>
      <c r="Q70" s="195"/>
      <c r="R70" s="194"/>
    </row>
    <row r="71" spans="2:18" s="153" customFormat="1" ht="14.45" customHeight="1">
      <c r="B71" s="156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4"/>
    </row>
    <row r="75" spans="2:18" s="153" customFormat="1" ht="6.95" customHeight="1">
      <c r="B75" s="211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09"/>
    </row>
    <row r="76" spans="2:18" s="153" customFormat="1" ht="36.950000000000003" customHeight="1">
      <c r="B76" s="197"/>
      <c r="C76" s="331" t="s">
        <v>91</v>
      </c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194"/>
    </row>
    <row r="77" spans="2:18" s="153" customFormat="1" ht="6.95" customHeight="1">
      <c r="B77" s="197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4"/>
    </row>
    <row r="78" spans="2:18" s="153" customFormat="1" ht="30" customHeight="1">
      <c r="B78" s="197"/>
      <c r="C78" s="206" t="s">
        <v>15</v>
      </c>
      <c r="D78" s="195"/>
      <c r="E78" s="195"/>
      <c r="F78" s="333" t="str">
        <f>F6</f>
        <v>Rekonštrukcia nevyužívaného objektu v obci na podnikateľskú činnosť</v>
      </c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195"/>
      <c r="R78" s="194"/>
    </row>
    <row r="79" spans="2:18" s="153" customFormat="1" ht="36.950000000000003" customHeight="1">
      <c r="B79" s="197"/>
      <c r="C79" s="208" t="s">
        <v>88</v>
      </c>
      <c r="D79" s="195"/>
      <c r="E79" s="195"/>
      <c r="F79" s="345" t="str">
        <f>F7</f>
        <v>06 - elektro</v>
      </c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195"/>
      <c r="R79" s="194"/>
    </row>
    <row r="80" spans="2:18" s="153" customFormat="1" ht="6.95" customHeight="1">
      <c r="B80" s="197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4"/>
    </row>
    <row r="81" spans="2:47" s="153" customFormat="1" ht="18" customHeight="1">
      <c r="B81" s="197"/>
      <c r="C81" s="206" t="s">
        <v>18</v>
      </c>
      <c r="D81" s="195"/>
      <c r="E81" s="195"/>
      <c r="F81" s="207" t="str">
        <f>F9</f>
        <v>Dolné Plachtince</v>
      </c>
      <c r="G81" s="195"/>
      <c r="H81" s="195"/>
      <c r="I81" s="195"/>
      <c r="J81" s="195"/>
      <c r="K81" s="206" t="s">
        <v>20</v>
      </c>
      <c r="L81" s="195"/>
      <c r="M81" s="337">
        <f>IF(O9="","",O9)</f>
        <v>43969</v>
      </c>
      <c r="N81" s="337"/>
      <c r="O81" s="337"/>
      <c r="P81" s="337"/>
      <c r="Q81" s="195"/>
      <c r="R81" s="194"/>
    </row>
    <row r="82" spans="2:47" s="153" customFormat="1" ht="6.95" customHeight="1">
      <c r="B82" s="197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4"/>
    </row>
    <row r="83" spans="2:47" s="153" customFormat="1">
      <c r="B83" s="197"/>
      <c r="C83" s="206" t="s">
        <v>21</v>
      </c>
      <c r="D83" s="195"/>
      <c r="E83" s="195"/>
      <c r="F83" s="207" t="str">
        <f>E12</f>
        <v xml:space="preserve"> </v>
      </c>
      <c r="G83" s="195"/>
      <c r="H83" s="195"/>
      <c r="I83" s="195"/>
      <c r="J83" s="195"/>
      <c r="K83" s="206" t="s">
        <v>25</v>
      </c>
      <c r="L83" s="195"/>
      <c r="M83" s="338" t="str">
        <f>E18</f>
        <v xml:space="preserve"> </v>
      </c>
      <c r="N83" s="338"/>
      <c r="O83" s="338"/>
      <c r="P83" s="338"/>
      <c r="Q83" s="338"/>
      <c r="R83" s="194"/>
    </row>
    <row r="84" spans="2:47" s="153" customFormat="1" ht="14.45" customHeight="1">
      <c r="B84" s="197"/>
      <c r="C84" s="206" t="s">
        <v>24</v>
      </c>
      <c r="D84" s="195"/>
      <c r="E84" s="195"/>
      <c r="F84" s="207" t="str">
        <f>IF(E15="","",E15)</f>
        <v xml:space="preserve"> </v>
      </c>
      <c r="G84" s="195"/>
      <c r="H84" s="195"/>
      <c r="I84" s="195"/>
      <c r="J84" s="195"/>
      <c r="K84" s="206" t="s">
        <v>28</v>
      </c>
      <c r="L84" s="195"/>
      <c r="M84" s="338" t="str">
        <f>E21</f>
        <v xml:space="preserve"> </v>
      </c>
      <c r="N84" s="338"/>
      <c r="O84" s="338"/>
      <c r="P84" s="338"/>
      <c r="Q84" s="338"/>
      <c r="R84" s="194"/>
    </row>
    <row r="85" spans="2:47" s="153" customFormat="1" ht="10.35" customHeight="1">
      <c r="B85" s="197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4"/>
    </row>
    <row r="86" spans="2:47" s="153" customFormat="1" ht="29.25" customHeight="1">
      <c r="B86" s="197"/>
      <c r="C86" s="346" t="s">
        <v>92</v>
      </c>
      <c r="D86" s="347"/>
      <c r="E86" s="347"/>
      <c r="F86" s="347"/>
      <c r="G86" s="347"/>
      <c r="H86" s="212"/>
      <c r="I86" s="212"/>
      <c r="J86" s="212"/>
      <c r="K86" s="212"/>
      <c r="L86" s="212"/>
      <c r="M86" s="212"/>
      <c r="N86" s="346" t="s">
        <v>93</v>
      </c>
      <c r="O86" s="347"/>
      <c r="P86" s="347"/>
      <c r="Q86" s="347"/>
      <c r="R86" s="194"/>
    </row>
    <row r="87" spans="2:47" s="153" customFormat="1" ht="10.35" customHeight="1">
      <c r="B87" s="197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4"/>
    </row>
    <row r="88" spans="2:47" s="153" customFormat="1" ht="29.25" customHeight="1">
      <c r="B88" s="197"/>
      <c r="C88" s="216" t="s">
        <v>94</v>
      </c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348">
        <f>N109</f>
        <v>0</v>
      </c>
      <c r="O88" s="349"/>
      <c r="P88" s="349"/>
      <c r="Q88" s="349"/>
      <c r="R88" s="194"/>
      <c r="AU88" s="157" t="s">
        <v>95</v>
      </c>
    </row>
    <row r="89" spans="2:47" s="153" customFormat="1" ht="21.75" customHeight="1">
      <c r="B89" s="197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4"/>
    </row>
    <row r="90" spans="2:47" s="153" customFormat="1" ht="29.25" customHeight="1">
      <c r="B90" s="197"/>
      <c r="C90" s="216" t="s">
        <v>112</v>
      </c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349">
        <v>0</v>
      </c>
      <c r="O90" s="354"/>
      <c r="P90" s="354"/>
      <c r="Q90" s="354"/>
      <c r="R90" s="194"/>
      <c r="T90" s="215"/>
      <c r="U90" s="214" t="s">
        <v>33</v>
      </c>
    </row>
    <row r="91" spans="2:47" s="153" customFormat="1" ht="18" customHeight="1">
      <c r="B91" s="197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4"/>
    </row>
    <row r="92" spans="2:47" s="153" customFormat="1" ht="29.25" customHeight="1">
      <c r="B92" s="197"/>
      <c r="C92" s="213" t="s">
        <v>81</v>
      </c>
      <c r="D92" s="212"/>
      <c r="E92" s="212"/>
      <c r="F92" s="212"/>
      <c r="G92" s="212"/>
      <c r="H92" s="212"/>
      <c r="I92" s="212"/>
      <c r="J92" s="212"/>
      <c r="K92" s="212"/>
      <c r="L92" s="355">
        <f>ROUND(SUM(N88+N90),2)</f>
        <v>0</v>
      </c>
      <c r="M92" s="355"/>
      <c r="N92" s="355"/>
      <c r="O92" s="355"/>
      <c r="P92" s="355"/>
      <c r="Q92" s="355"/>
      <c r="R92" s="194"/>
    </row>
    <row r="93" spans="2:47" s="153" customFormat="1" ht="6.95" customHeight="1">
      <c r="B93" s="156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4"/>
    </row>
    <row r="97" spans="2:65" s="153" customFormat="1" ht="6.95" customHeight="1">
      <c r="B97" s="211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09"/>
    </row>
    <row r="98" spans="2:65" s="153" customFormat="1" ht="36.950000000000003" customHeight="1">
      <c r="B98" s="197"/>
      <c r="C98" s="331" t="s">
        <v>113</v>
      </c>
      <c r="D98" s="336"/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6"/>
      <c r="Q98" s="336"/>
      <c r="R98" s="194"/>
    </row>
    <row r="99" spans="2:65" s="153" customFormat="1" ht="6.95" customHeight="1">
      <c r="B99" s="197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4"/>
    </row>
    <row r="100" spans="2:65" s="153" customFormat="1" ht="30" customHeight="1">
      <c r="B100" s="197"/>
      <c r="C100" s="206" t="s">
        <v>15</v>
      </c>
      <c r="D100" s="195"/>
      <c r="E100" s="195"/>
      <c r="F100" s="333" t="str">
        <f>F6</f>
        <v>Rekonštrukcia nevyužívaného objektu v obci na podnikateľskú činnosť</v>
      </c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195"/>
      <c r="R100" s="194"/>
    </row>
    <row r="101" spans="2:65" s="153" customFormat="1" ht="36.950000000000003" customHeight="1">
      <c r="B101" s="197"/>
      <c r="C101" s="208" t="s">
        <v>88</v>
      </c>
      <c r="D101" s="195"/>
      <c r="E101" s="195"/>
      <c r="F101" s="345" t="str">
        <f>F7</f>
        <v>06 - elektro</v>
      </c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195"/>
      <c r="R101" s="194"/>
    </row>
    <row r="102" spans="2:65" s="153" customFormat="1" ht="6.95" customHeight="1">
      <c r="B102" s="197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4"/>
    </row>
    <row r="103" spans="2:65" s="153" customFormat="1" ht="18" customHeight="1">
      <c r="B103" s="197"/>
      <c r="C103" s="206" t="s">
        <v>18</v>
      </c>
      <c r="D103" s="195"/>
      <c r="E103" s="195"/>
      <c r="F103" s="207" t="str">
        <f>F9</f>
        <v>Dolné Plachtince</v>
      </c>
      <c r="G103" s="195"/>
      <c r="H103" s="195"/>
      <c r="I103" s="195"/>
      <c r="J103" s="195"/>
      <c r="K103" s="206" t="s">
        <v>20</v>
      </c>
      <c r="L103" s="195"/>
      <c r="M103" s="337">
        <f>IF(O9="","",O9)</f>
        <v>43969</v>
      </c>
      <c r="N103" s="337"/>
      <c r="O103" s="337"/>
      <c r="P103" s="337"/>
      <c r="Q103" s="195"/>
      <c r="R103" s="194"/>
    </row>
    <row r="104" spans="2:65" s="153" customFormat="1" ht="6.95" customHeight="1">
      <c r="B104" s="197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4"/>
    </row>
    <row r="105" spans="2:65" s="153" customFormat="1">
      <c r="B105" s="197"/>
      <c r="C105" s="206" t="s">
        <v>21</v>
      </c>
      <c r="D105" s="195"/>
      <c r="E105" s="195"/>
      <c r="F105" s="207" t="str">
        <f>E12</f>
        <v xml:space="preserve"> </v>
      </c>
      <c r="G105" s="195"/>
      <c r="H105" s="195"/>
      <c r="I105" s="195"/>
      <c r="J105" s="195"/>
      <c r="K105" s="206" t="s">
        <v>25</v>
      </c>
      <c r="L105" s="195"/>
      <c r="M105" s="338" t="str">
        <f>E18</f>
        <v xml:space="preserve"> </v>
      </c>
      <c r="N105" s="338"/>
      <c r="O105" s="338"/>
      <c r="P105" s="338"/>
      <c r="Q105" s="338"/>
      <c r="R105" s="194"/>
    </row>
    <row r="106" spans="2:65" s="153" customFormat="1" ht="14.45" customHeight="1">
      <c r="B106" s="197"/>
      <c r="C106" s="206" t="s">
        <v>24</v>
      </c>
      <c r="D106" s="195"/>
      <c r="E106" s="195"/>
      <c r="F106" s="207" t="str">
        <f>IF(E15="","",E15)</f>
        <v xml:space="preserve"> </v>
      </c>
      <c r="G106" s="195"/>
      <c r="H106" s="195"/>
      <c r="I106" s="195"/>
      <c r="J106" s="195"/>
      <c r="K106" s="206" t="s">
        <v>28</v>
      </c>
      <c r="L106" s="195"/>
      <c r="M106" s="338" t="str">
        <f>E21</f>
        <v xml:space="preserve"> </v>
      </c>
      <c r="N106" s="338"/>
      <c r="O106" s="338"/>
      <c r="P106" s="338"/>
      <c r="Q106" s="338"/>
      <c r="R106" s="194"/>
    </row>
    <row r="107" spans="2:65" s="153" customFormat="1" ht="10.35" customHeight="1">
      <c r="B107" s="197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4"/>
    </row>
    <row r="108" spans="2:65" s="198" customFormat="1" ht="29.25" customHeight="1">
      <c r="B108" s="205"/>
      <c r="C108" s="204" t="s">
        <v>114</v>
      </c>
      <c r="D108" s="203" t="s">
        <v>115</v>
      </c>
      <c r="E108" s="203" t="s">
        <v>51</v>
      </c>
      <c r="F108" s="356" t="s">
        <v>116</v>
      </c>
      <c r="G108" s="356"/>
      <c r="H108" s="356"/>
      <c r="I108" s="356"/>
      <c r="J108" s="203" t="s">
        <v>117</v>
      </c>
      <c r="K108" s="203" t="s">
        <v>118</v>
      </c>
      <c r="L108" s="356" t="s">
        <v>119</v>
      </c>
      <c r="M108" s="356"/>
      <c r="N108" s="356" t="s">
        <v>93</v>
      </c>
      <c r="O108" s="356"/>
      <c r="P108" s="356"/>
      <c r="Q108" s="357"/>
      <c r="R108" s="202"/>
      <c r="T108" s="201" t="s">
        <v>120</v>
      </c>
      <c r="U108" s="200" t="s">
        <v>33</v>
      </c>
      <c r="V108" s="200" t="s">
        <v>121</v>
      </c>
      <c r="W108" s="200" t="s">
        <v>122</v>
      </c>
      <c r="X108" s="200" t="s">
        <v>123</v>
      </c>
      <c r="Y108" s="200" t="s">
        <v>124</v>
      </c>
      <c r="Z108" s="200" t="s">
        <v>125</v>
      </c>
      <c r="AA108" s="199" t="s">
        <v>126</v>
      </c>
    </row>
    <row r="109" spans="2:65" s="153" customFormat="1" ht="29.25" customHeight="1">
      <c r="B109" s="197"/>
      <c r="C109" s="196" t="s">
        <v>89</v>
      </c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372">
        <f>BK109</f>
        <v>0</v>
      </c>
      <c r="O109" s="373"/>
      <c r="P109" s="373"/>
      <c r="Q109" s="373"/>
      <c r="R109" s="194"/>
      <c r="T109" s="193"/>
      <c r="U109" s="191"/>
      <c r="V109" s="191"/>
      <c r="W109" s="192">
        <f>SUM(W110:W149)</f>
        <v>0</v>
      </c>
      <c r="X109" s="191"/>
      <c r="Y109" s="192">
        <f>SUM(Y110:Y149)</f>
        <v>0</v>
      </c>
      <c r="Z109" s="191"/>
      <c r="AA109" s="190">
        <f>SUM(AA110:AA149)</f>
        <v>0</v>
      </c>
      <c r="AT109" s="157" t="s">
        <v>68</v>
      </c>
      <c r="AU109" s="157" t="s">
        <v>95</v>
      </c>
      <c r="BK109" s="189">
        <f>SUM(BK110:BK149)</f>
        <v>0</v>
      </c>
    </row>
    <row r="110" spans="2:65" s="153" customFormat="1" ht="38.25" customHeight="1">
      <c r="B110" s="169"/>
      <c r="C110" s="168" t="s">
        <v>76</v>
      </c>
      <c r="D110" s="168" t="s">
        <v>129</v>
      </c>
      <c r="E110" s="167" t="s">
        <v>850</v>
      </c>
      <c r="F110" s="364" t="s">
        <v>849</v>
      </c>
      <c r="G110" s="364"/>
      <c r="H110" s="364"/>
      <c r="I110" s="364"/>
      <c r="J110" s="166" t="s">
        <v>140</v>
      </c>
      <c r="K110" s="165">
        <v>27</v>
      </c>
      <c r="L110" s="365"/>
      <c r="M110" s="365"/>
      <c r="N110" s="365">
        <f t="shared" ref="N110:N149" si="0">ROUND(L110*K110,3)</f>
        <v>0</v>
      </c>
      <c r="O110" s="365"/>
      <c r="P110" s="365"/>
      <c r="Q110" s="365"/>
      <c r="R110" s="164"/>
      <c r="T110" s="163" t="s">
        <v>5</v>
      </c>
      <c r="U110" s="172" t="s">
        <v>36</v>
      </c>
      <c r="V110" s="171">
        <v>0</v>
      </c>
      <c r="W110" s="171">
        <f t="shared" ref="W110:W149" si="1">V110*K110</f>
        <v>0</v>
      </c>
      <c r="X110" s="171">
        <v>0</v>
      </c>
      <c r="Y110" s="171">
        <f t="shared" ref="Y110:Y149" si="2">X110*K110</f>
        <v>0</v>
      </c>
      <c r="Z110" s="171">
        <v>0</v>
      </c>
      <c r="AA110" s="170">
        <f t="shared" ref="AA110:AA149" si="3">Z110*K110</f>
        <v>0</v>
      </c>
      <c r="AR110" s="157" t="s">
        <v>136</v>
      </c>
      <c r="AT110" s="157" t="s">
        <v>129</v>
      </c>
      <c r="AU110" s="157" t="s">
        <v>69</v>
      </c>
      <c r="AY110" s="157" t="s">
        <v>128</v>
      </c>
      <c r="BE110" s="159">
        <f t="shared" ref="BE110:BE149" si="4">IF(U110="základná",N110,0)</f>
        <v>0</v>
      </c>
      <c r="BF110" s="159">
        <f t="shared" ref="BF110:BF149" si="5">IF(U110="znížená",N110,0)</f>
        <v>0</v>
      </c>
      <c r="BG110" s="159">
        <f t="shared" ref="BG110:BG149" si="6">IF(U110="zákl. prenesená",N110,0)</f>
        <v>0</v>
      </c>
      <c r="BH110" s="159">
        <f t="shared" ref="BH110:BH149" si="7">IF(U110="zníž. prenesená",N110,0)</f>
        <v>0</v>
      </c>
      <c r="BI110" s="159">
        <f t="shared" ref="BI110:BI149" si="8">IF(U110="nulová",N110,0)</f>
        <v>0</v>
      </c>
      <c r="BJ110" s="157" t="s">
        <v>127</v>
      </c>
      <c r="BK110" s="158">
        <f t="shared" ref="BK110:BK149" si="9">ROUND(L110*K110,3)</f>
        <v>0</v>
      </c>
      <c r="BL110" s="157" t="s">
        <v>136</v>
      </c>
      <c r="BM110" s="157" t="s">
        <v>136</v>
      </c>
    </row>
    <row r="111" spans="2:65" s="153" customFormat="1" ht="38.25" customHeight="1">
      <c r="B111" s="169"/>
      <c r="C111" s="168" t="s">
        <v>69</v>
      </c>
      <c r="D111" s="168" t="s">
        <v>129</v>
      </c>
      <c r="E111" s="167" t="s">
        <v>848</v>
      </c>
      <c r="F111" s="364" t="s">
        <v>847</v>
      </c>
      <c r="G111" s="364"/>
      <c r="H111" s="364"/>
      <c r="I111" s="364"/>
      <c r="J111" s="166" t="s">
        <v>182</v>
      </c>
      <c r="K111" s="165">
        <v>0.16200000000000001</v>
      </c>
      <c r="L111" s="365"/>
      <c r="M111" s="365"/>
      <c r="N111" s="365">
        <f t="shared" si="0"/>
        <v>0</v>
      </c>
      <c r="O111" s="365"/>
      <c r="P111" s="365"/>
      <c r="Q111" s="365"/>
      <c r="R111" s="164"/>
      <c r="T111" s="163" t="s">
        <v>5</v>
      </c>
      <c r="U111" s="172" t="s">
        <v>36</v>
      </c>
      <c r="V111" s="171">
        <v>0</v>
      </c>
      <c r="W111" s="171">
        <f t="shared" si="1"/>
        <v>0</v>
      </c>
      <c r="X111" s="171">
        <v>0</v>
      </c>
      <c r="Y111" s="171">
        <f t="shared" si="2"/>
        <v>0</v>
      </c>
      <c r="Z111" s="171">
        <v>0</v>
      </c>
      <c r="AA111" s="170">
        <f t="shared" si="3"/>
        <v>0</v>
      </c>
      <c r="AR111" s="157" t="s">
        <v>136</v>
      </c>
      <c r="AT111" s="157" t="s">
        <v>129</v>
      </c>
      <c r="AU111" s="157" t="s">
        <v>69</v>
      </c>
      <c r="AY111" s="157" t="s">
        <v>128</v>
      </c>
      <c r="BE111" s="159">
        <f t="shared" si="4"/>
        <v>0</v>
      </c>
      <c r="BF111" s="159">
        <f t="shared" si="5"/>
        <v>0</v>
      </c>
      <c r="BG111" s="159">
        <f t="shared" si="6"/>
        <v>0</v>
      </c>
      <c r="BH111" s="159">
        <f t="shared" si="7"/>
        <v>0</v>
      </c>
      <c r="BI111" s="159">
        <f t="shared" si="8"/>
        <v>0</v>
      </c>
      <c r="BJ111" s="157" t="s">
        <v>127</v>
      </c>
      <c r="BK111" s="158">
        <f t="shared" si="9"/>
        <v>0</v>
      </c>
      <c r="BL111" s="157" t="s">
        <v>136</v>
      </c>
      <c r="BM111" s="157" t="s">
        <v>141</v>
      </c>
    </row>
    <row r="112" spans="2:65" s="153" customFormat="1" ht="25.5" customHeight="1">
      <c r="B112" s="169"/>
      <c r="C112" s="168" t="s">
        <v>76</v>
      </c>
      <c r="D112" s="168" t="s">
        <v>129</v>
      </c>
      <c r="E112" s="167" t="s">
        <v>846</v>
      </c>
      <c r="F112" s="364" t="s">
        <v>845</v>
      </c>
      <c r="G112" s="364"/>
      <c r="H112" s="364"/>
      <c r="I112" s="364"/>
      <c r="J112" s="166" t="s">
        <v>182</v>
      </c>
      <c r="K112" s="165">
        <v>0.16200000000000001</v>
      </c>
      <c r="L112" s="365"/>
      <c r="M112" s="365"/>
      <c r="N112" s="365">
        <f t="shared" si="0"/>
        <v>0</v>
      </c>
      <c r="O112" s="365"/>
      <c r="P112" s="365"/>
      <c r="Q112" s="365"/>
      <c r="R112" s="164"/>
      <c r="T112" s="163" t="s">
        <v>5</v>
      </c>
      <c r="U112" s="172" t="s">
        <v>36</v>
      </c>
      <c r="V112" s="171">
        <v>0</v>
      </c>
      <c r="W112" s="171">
        <f t="shared" si="1"/>
        <v>0</v>
      </c>
      <c r="X112" s="171">
        <v>0</v>
      </c>
      <c r="Y112" s="171">
        <f t="shared" si="2"/>
        <v>0</v>
      </c>
      <c r="Z112" s="171">
        <v>0</v>
      </c>
      <c r="AA112" s="170">
        <f t="shared" si="3"/>
        <v>0</v>
      </c>
      <c r="AR112" s="157" t="s">
        <v>136</v>
      </c>
      <c r="AT112" s="157" t="s">
        <v>129</v>
      </c>
      <c r="AU112" s="157" t="s">
        <v>69</v>
      </c>
      <c r="AY112" s="157" t="s">
        <v>128</v>
      </c>
      <c r="BE112" s="159">
        <f t="shared" si="4"/>
        <v>0</v>
      </c>
      <c r="BF112" s="159">
        <f t="shared" si="5"/>
        <v>0</v>
      </c>
      <c r="BG112" s="159">
        <f t="shared" si="6"/>
        <v>0</v>
      </c>
      <c r="BH112" s="159">
        <f t="shared" si="7"/>
        <v>0</v>
      </c>
      <c r="BI112" s="159">
        <f t="shared" si="8"/>
        <v>0</v>
      </c>
      <c r="BJ112" s="157" t="s">
        <v>127</v>
      </c>
      <c r="BK112" s="158">
        <f t="shared" si="9"/>
        <v>0</v>
      </c>
      <c r="BL112" s="157" t="s">
        <v>136</v>
      </c>
      <c r="BM112" s="157" t="s">
        <v>144</v>
      </c>
    </row>
    <row r="113" spans="2:65" s="153" customFormat="1" ht="25.5" customHeight="1">
      <c r="B113" s="169"/>
      <c r="C113" s="168" t="s">
        <v>127</v>
      </c>
      <c r="D113" s="168" t="s">
        <v>129</v>
      </c>
      <c r="E113" s="167" t="s">
        <v>327</v>
      </c>
      <c r="F113" s="364" t="s">
        <v>328</v>
      </c>
      <c r="G113" s="364"/>
      <c r="H113" s="364"/>
      <c r="I113" s="364"/>
      <c r="J113" s="166" t="s">
        <v>182</v>
      </c>
      <c r="K113" s="165">
        <v>0.16200000000000001</v>
      </c>
      <c r="L113" s="365"/>
      <c r="M113" s="365"/>
      <c r="N113" s="365">
        <f t="shared" si="0"/>
        <v>0</v>
      </c>
      <c r="O113" s="365"/>
      <c r="P113" s="365"/>
      <c r="Q113" s="365"/>
      <c r="R113" s="164"/>
      <c r="T113" s="163" t="s">
        <v>5</v>
      </c>
      <c r="U113" s="172" t="s">
        <v>36</v>
      </c>
      <c r="V113" s="171">
        <v>0</v>
      </c>
      <c r="W113" s="171">
        <f t="shared" si="1"/>
        <v>0</v>
      </c>
      <c r="X113" s="171">
        <v>0</v>
      </c>
      <c r="Y113" s="171">
        <f t="shared" si="2"/>
        <v>0</v>
      </c>
      <c r="Z113" s="171">
        <v>0</v>
      </c>
      <c r="AA113" s="170">
        <f t="shared" si="3"/>
        <v>0</v>
      </c>
      <c r="AR113" s="157" t="s">
        <v>136</v>
      </c>
      <c r="AT113" s="157" t="s">
        <v>129</v>
      </c>
      <c r="AU113" s="157" t="s">
        <v>69</v>
      </c>
      <c r="AY113" s="157" t="s">
        <v>128</v>
      </c>
      <c r="BE113" s="159">
        <f t="shared" si="4"/>
        <v>0</v>
      </c>
      <c r="BF113" s="159">
        <f t="shared" si="5"/>
        <v>0</v>
      </c>
      <c r="BG113" s="159">
        <f t="shared" si="6"/>
        <v>0</v>
      </c>
      <c r="BH113" s="159">
        <f t="shared" si="7"/>
        <v>0</v>
      </c>
      <c r="BI113" s="159">
        <f t="shared" si="8"/>
        <v>0</v>
      </c>
      <c r="BJ113" s="157" t="s">
        <v>127</v>
      </c>
      <c r="BK113" s="158">
        <f t="shared" si="9"/>
        <v>0</v>
      </c>
      <c r="BL113" s="157" t="s">
        <v>136</v>
      </c>
      <c r="BM113" s="157" t="s">
        <v>148</v>
      </c>
    </row>
    <row r="114" spans="2:65" s="153" customFormat="1" ht="25.5" customHeight="1">
      <c r="B114" s="169"/>
      <c r="C114" s="168" t="s">
        <v>137</v>
      </c>
      <c r="D114" s="168" t="s">
        <v>129</v>
      </c>
      <c r="E114" s="167" t="s">
        <v>844</v>
      </c>
      <c r="F114" s="364" t="s">
        <v>843</v>
      </c>
      <c r="G114" s="364"/>
      <c r="H114" s="364"/>
      <c r="I114" s="364"/>
      <c r="J114" s="166" t="s">
        <v>182</v>
      </c>
      <c r="K114" s="165">
        <v>0.16200000000000001</v>
      </c>
      <c r="L114" s="365"/>
      <c r="M114" s="365"/>
      <c r="N114" s="365">
        <f t="shared" si="0"/>
        <v>0</v>
      </c>
      <c r="O114" s="365"/>
      <c r="P114" s="365"/>
      <c r="Q114" s="365"/>
      <c r="R114" s="164"/>
      <c r="T114" s="163" t="s">
        <v>5</v>
      </c>
      <c r="U114" s="172" t="s">
        <v>36</v>
      </c>
      <c r="V114" s="171">
        <v>0</v>
      </c>
      <c r="W114" s="171">
        <f t="shared" si="1"/>
        <v>0</v>
      </c>
      <c r="X114" s="171">
        <v>0</v>
      </c>
      <c r="Y114" s="171">
        <f t="shared" si="2"/>
        <v>0</v>
      </c>
      <c r="Z114" s="171">
        <v>0</v>
      </c>
      <c r="AA114" s="170">
        <f t="shared" si="3"/>
        <v>0</v>
      </c>
      <c r="AR114" s="157" t="s">
        <v>136</v>
      </c>
      <c r="AT114" s="157" t="s">
        <v>129</v>
      </c>
      <c r="AU114" s="157" t="s">
        <v>69</v>
      </c>
      <c r="AY114" s="157" t="s">
        <v>128</v>
      </c>
      <c r="BE114" s="159">
        <f t="shared" si="4"/>
        <v>0</v>
      </c>
      <c r="BF114" s="159">
        <f t="shared" si="5"/>
        <v>0</v>
      </c>
      <c r="BG114" s="159">
        <f t="shared" si="6"/>
        <v>0</v>
      </c>
      <c r="BH114" s="159">
        <f t="shared" si="7"/>
        <v>0</v>
      </c>
      <c r="BI114" s="159">
        <f t="shared" si="8"/>
        <v>0</v>
      </c>
      <c r="BJ114" s="157" t="s">
        <v>127</v>
      </c>
      <c r="BK114" s="158">
        <f t="shared" si="9"/>
        <v>0</v>
      </c>
      <c r="BL114" s="157" t="s">
        <v>136</v>
      </c>
      <c r="BM114" s="157" t="s">
        <v>151</v>
      </c>
    </row>
    <row r="115" spans="2:65" s="153" customFormat="1" ht="16.5" customHeight="1">
      <c r="B115" s="169"/>
      <c r="C115" s="187" t="s">
        <v>127</v>
      </c>
      <c r="D115" s="187" t="s">
        <v>267</v>
      </c>
      <c r="E115" s="186" t="s">
        <v>842</v>
      </c>
      <c r="F115" s="366" t="s">
        <v>841</v>
      </c>
      <c r="G115" s="366"/>
      <c r="H115" s="366"/>
      <c r="I115" s="366"/>
      <c r="J115" s="185" t="s">
        <v>140</v>
      </c>
      <c r="K115" s="184">
        <v>37.799999999999997</v>
      </c>
      <c r="L115" s="367"/>
      <c r="M115" s="367"/>
      <c r="N115" s="367">
        <f t="shared" si="0"/>
        <v>0</v>
      </c>
      <c r="O115" s="365"/>
      <c r="P115" s="365"/>
      <c r="Q115" s="365"/>
      <c r="R115" s="164"/>
      <c r="T115" s="163" t="s">
        <v>5</v>
      </c>
      <c r="U115" s="172" t="s">
        <v>36</v>
      </c>
      <c r="V115" s="171">
        <v>0</v>
      </c>
      <c r="W115" s="171">
        <f t="shared" si="1"/>
        <v>0</v>
      </c>
      <c r="X115" s="171">
        <v>0</v>
      </c>
      <c r="Y115" s="171">
        <f t="shared" si="2"/>
        <v>0</v>
      </c>
      <c r="Z115" s="171">
        <v>0</v>
      </c>
      <c r="AA115" s="170">
        <f t="shared" si="3"/>
        <v>0</v>
      </c>
      <c r="AR115" s="157" t="s">
        <v>144</v>
      </c>
      <c r="AT115" s="157" t="s">
        <v>267</v>
      </c>
      <c r="AU115" s="157" t="s">
        <v>69</v>
      </c>
      <c r="AY115" s="157" t="s">
        <v>128</v>
      </c>
      <c r="BE115" s="159">
        <f t="shared" si="4"/>
        <v>0</v>
      </c>
      <c r="BF115" s="159">
        <f t="shared" si="5"/>
        <v>0</v>
      </c>
      <c r="BG115" s="159">
        <f t="shared" si="6"/>
        <v>0</v>
      </c>
      <c r="BH115" s="159">
        <f t="shared" si="7"/>
        <v>0</v>
      </c>
      <c r="BI115" s="159">
        <f t="shared" si="8"/>
        <v>0</v>
      </c>
      <c r="BJ115" s="157" t="s">
        <v>127</v>
      </c>
      <c r="BK115" s="158">
        <f t="shared" si="9"/>
        <v>0</v>
      </c>
      <c r="BL115" s="157" t="s">
        <v>136</v>
      </c>
      <c r="BM115" s="157" t="s">
        <v>155</v>
      </c>
    </row>
    <row r="116" spans="2:65" s="153" customFormat="1" ht="38.25" customHeight="1">
      <c r="B116" s="169"/>
      <c r="C116" s="168" t="s">
        <v>137</v>
      </c>
      <c r="D116" s="168" t="s">
        <v>129</v>
      </c>
      <c r="E116" s="167" t="s">
        <v>840</v>
      </c>
      <c r="F116" s="364" t="s">
        <v>839</v>
      </c>
      <c r="G116" s="364"/>
      <c r="H116" s="364"/>
      <c r="I116" s="364"/>
      <c r="J116" s="166" t="s">
        <v>158</v>
      </c>
      <c r="K116" s="165">
        <v>6</v>
      </c>
      <c r="L116" s="365"/>
      <c r="M116" s="365"/>
      <c r="N116" s="365">
        <f t="shared" si="0"/>
        <v>0</v>
      </c>
      <c r="O116" s="365"/>
      <c r="P116" s="365"/>
      <c r="Q116" s="365"/>
      <c r="R116" s="164"/>
      <c r="T116" s="163" t="s">
        <v>5</v>
      </c>
      <c r="U116" s="172" t="s">
        <v>36</v>
      </c>
      <c r="V116" s="171">
        <v>0</v>
      </c>
      <c r="W116" s="171">
        <f t="shared" si="1"/>
        <v>0</v>
      </c>
      <c r="X116" s="171">
        <v>0</v>
      </c>
      <c r="Y116" s="171">
        <f t="shared" si="2"/>
        <v>0</v>
      </c>
      <c r="Z116" s="171">
        <v>0</v>
      </c>
      <c r="AA116" s="170">
        <f t="shared" si="3"/>
        <v>0</v>
      </c>
      <c r="AR116" s="157" t="s">
        <v>136</v>
      </c>
      <c r="AT116" s="157" t="s">
        <v>129</v>
      </c>
      <c r="AU116" s="157" t="s">
        <v>69</v>
      </c>
      <c r="AY116" s="157" t="s">
        <v>128</v>
      </c>
      <c r="BE116" s="159">
        <f t="shared" si="4"/>
        <v>0</v>
      </c>
      <c r="BF116" s="159">
        <f t="shared" si="5"/>
        <v>0</v>
      </c>
      <c r="BG116" s="159">
        <f t="shared" si="6"/>
        <v>0</v>
      </c>
      <c r="BH116" s="159">
        <f t="shared" si="7"/>
        <v>0</v>
      </c>
      <c r="BI116" s="159">
        <f t="shared" si="8"/>
        <v>0</v>
      </c>
      <c r="BJ116" s="157" t="s">
        <v>127</v>
      </c>
      <c r="BK116" s="158">
        <f t="shared" si="9"/>
        <v>0</v>
      </c>
      <c r="BL116" s="157" t="s">
        <v>136</v>
      </c>
      <c r="BM116" s="157" t="s">
        <v>133</v>
      </c>
    </row>
    <row r="117" spans="2:65" s="153" customFormat="1" ht="16.5" customHeight="1">
      <c r="B117" s="169"/>
      <c r="C117" s="187" t="s">
        <v>136</v>
      </c>
      <c r="D117" s="187" t="s">
        <v>267</v>
      </c>
      <c r="E117" s="186" t="s">
        <v>838</v>
      </c>
      <c r="F117" s="366" t="s">
        <v>837</v>
      </c>
      <c r="G117" s="366"/>
      <c r="H117" s="366"/>
      <c r="I117" s="366"/>
      <c r="J117" s="185" t="s">
        <v>158</v>
      </c>
      <c r="K117" s="184">
        <v>6</v>
      </c>
      <c r="L117" s="367"/>
      <c r="M117" s="367"/>
      <c r="N117" s="367">
        <f t="shared" si="0"/>
        <v>0</v>
      </c>
      <c r="O117" s="365"/>
      <c r="P117" s="365"/>
      <c r="Q117" s="365"/>
      <c r="R117" s="164"/>
      <c r="T117" s="163" t="s">
        <v>5</v>
      </c>
      <c r="U117" s="172" t="s">
        <v>36</v>
      </c>
      <c r="V117" s="171">
        <v>0</v>
      </c>
      <c r="W117" s="171">
        <f t="shared" si="1"/>
        <v>0</v>
      </c>
      <c r="X117" s="171">
        <v>0</v>
      </c>
      <c r="Y117" s="171">
        <f t="shared" si="2"/>
        <v>0</v>
      </c>
      <c r="Z117" s="171">
        <v>0</v>
      </c>
      <c r="AA117" s="170">
        <f t="shared" si="3"/>
        <v>0</v>
      </c>
      <c r="AR117" s="157" t="s">
        <v>144</v>
      </c>
      <c r="AT117" s="157" t="s">
        <v>267</v>
      </c>
      <c r="AU117" s="157" t="s">
        <v>69</v>
      </c>
      <c r="AY117" s="157" t="s">
        <v>128</v>
      </c>
      <c r="BE117" s="159">
        <f t="shared" si="4"/>
        <v>0</v>
      </c>
      <c r="BF117" s="159">
        <f t="shared" si="5"/>
        <v>0</v>
      </c>
      <c r="BG117" s="159">
        <f t="shared" si="6"/>
        <v>0</v>
      </c>
      <c r="BH117" s="159">
        <f t="shared" si="7"/>
        <v>0</v>
      </c>
      <c r="BI117" s="159">
        <f t="shared" si="8"/>
        <v>0</v>
      </c>
      <c r="BJ117" s="157" t="s">
        <v>127</v>
      </c>
      <c r="BK117" s="158">
        <f t="shared" si="9"/>
        <v>0</v>
      </c>
      <c r="BL117" s="157" t="s">
        <v>136</v>
      </c>
      <c r="BM117" s="157" t="s">
        <v>162</v>
      </c>
    </row>
    <row r="118" spans="2:65" s="153" customFormat="1" ht="25.5" customHeight="1">
      <c r="B118" s="169"/>
      <c r="C118" s="168" t="s">
        <v>145</v>
      </c>
      <c r="D118" s="168" t="s">
        <v>129</v>
      </c>
      <c r="E118" s="167" t="s">
        <v>834</v>
      </c>
      <c r="F118" s="364" t="s">
        <v>833</v>
      </c>
      <c r="G118" s="364"/>
      <c r="H118" s="364"/>
      <c r="I118" s="364"/>
      <c r="J118" s="166" t="s">
        <v>140</v>
      </c>
      <c r="K118" s="165">
        <v>110</v>
      </c>
      <c r="L118" s="365"/>
      <c r="M118" s="365"/>
      <c r="N118" s="365">
        <f t="shared" si="0"/>
        <v>0</v>
      </c>
      <c r="O118" s="365"/>
      <c r="P118" s="365"/>
      <c r="Q118" s="365"/>
      <c r="R118" s="164"/>
      <c r="T118" s="163" t="s">
        <v>5</v>
      </c>
      <c r="U118" s="172" t="s">
        <v>36</v>
      </c>
      <c r="V118" s="171">
        <v>0</v>
      </c>
      <c r="W118" s="171">
        <f t="shared" si="1"/>
        <v>0</v>
      </c>
      <c r="X118" s="171">
        <v>0</v>
      </c>
      <c r="Y118" s="171">
        <f t="shared" si="2"/>
        <v>0</v>
      </c>
      <c r="Z118" s="171">
        <v>0</v>
      </c>
      <c r="AA118" s="170">
        <f t="shared" si="3"/>
        <v>0</v>
      </c>
      <c r="AR118" s="157" t="s">
        <v>136</v>
      </c>
      <c r="AT118" s="157" t="s">
        <v>129</v>
      </c>
      <c r="AU118" s="157" t="s">
        <v>69</v>
      </c>
      <c r="AY118" s="157" t="s">
        <v>128</v>
      </c>
      <c r="BE118" s="159">
        <f t="shared" si="4"/>
        <v>0</v>
      </c>
      <c r="BF118" s="159">
        <f t="shared" si="5"/>
        <v>0</v>
      </c>
      <c r="BG118" s="159">
        <f t="shared" si="6"/>
        <v>0</v>
      </c>
      <c r="BH118" s="159">
        <f t="shared" si="7"/>
        <v>0</v>
      </c>
      <c r="BI118" s="159">
        <f t="shared" si="8"/>
        <v>0</v>
      </c>
      <c r="BJ118" s="157" t="s">
        <v>127</v>
      </c>
      <c r="BK118" s="158">
        <f t="shared" si="9"/>
        <v>0</v>
      </c>
      <c r="BL118" s="157" t="s">
        <v>136</v>
      </c>
      <c r="BM118" s="157" t="s">
        <v>10</v>
      </c>
    </row>
    <row r="119" spans="2:65" s="153" customFormat="1" ht="25.5" customHeight="1">
      <c r="B119" s="169"/>
      <c r="C119" s="187" t="s">
        <v>141</v>
      </c>
      <c r="D119" s="187" t="s">
        <v>267</v>
      </c>
      <c r="E119" s="186" t="s">
        <v>836</v>
      </c>
      <c r="F119" s="366" t="s">
        <v>835</v>
      </c>
      <c r="G119" s="366"/>
      <c r="H119" s="366"/>
      <c r="I119" s="366"/>
      <c r="J119" s="185" t="s">
        <v>735</v>
      </c>
      <c r="K119" s="184">
        <v>69.3</v>
      </c>
      <c r="L119" s="367"/>
      <c r="M119" s="367"/>
      <c r="N119" s="367">
        <f t="shared" si="0"/>
        <v>0</v>
      </c>
      <c r="O119" s="365"/>
      <c r="P119" s="365"/>
      <c r="Q119" s="365"/>
      <c r="R119" s="164"/>
      <c r="T119" s="163" t="s">
        <v>5</v>
      </c>
      <c r="U119" s="172" t="s">
        <v>36</v>
      </c>
      <c r="V119" s="171">
        <v>0</v>
      </c>
      <c r="W119" s="171">
        <f t="shared" si="1"/>
        <v>0</v>
      </c>
      <c r="X119" s="171">
        <v>0</v>
      </c>
      <c r="Y119" s="171">
        <f t="shared" si="2"/>
        <v>0</v>
      </c>
      <c r="Z119" s="171">
        <v>0</v>
      </c>
      <c r="AA119" s="170">
        <f t="shared" si="3"/>
        <v>0</v>
      </c>
      <c r="AR119" s="157" t="s">
        <v>144</v>
      </c>
      <c r="AT119" s="157" t="s">
        <v>267</v>
      </c>
      <c r="AU119" s="157" t="s">
        <v>69</v>
      </c>
      <c r="AY119" s="157" t="s">
        <v>128</v>
      </c>
      <c r="BE119" s="159">
        <f t="shared" si="4"/>
        <v>0</v>
      </c>
      <c r="BF119" s="159">
        <f t="shared" si="5"/>
        <v>0</v>
      </c>
      <c r="BG119" s="159">
        <f t="shared" si="6"/>
        <v>0</v>
      </c>
      <c r="BH119" s="159">
        <f t="shared" si="7"/>
        <v>0</v>
      </c>
      <c r="BI119" s="159">
        <f t="shared" si="8"/>
        <v>0</v>
      </c>
      <c r="BJ119" s="157" t="s">
        <v>127</v>
      </c>
      <c r="BK119" s="158">
        <f t="shared" si="9"/>
        <v>0</v>
      </c>
      <c r="BL119" s="157" t="s">
        <v>136</v>
      </c>
      <c r="BM119" s="157" t="s">
        <v>168</v>
      </c>
    </row>
    <row r="120" spans="2:65" s="153" customFormat="1" ht="25.5" customHeight="1">
      <c r="B120" s="169"/>
      <c r="C120" s="168" t="s">
        <v>152</v>
      </c>
      <c r="D120" s="168" t="s">
        <v>129</v>
      </c>
      <c r="E120" s="167" t="s">
        <v>834</v>
      </c>
      <c r="F120" s="364" t="s">
        <v>833</v>
      </c>
      <c r="G120" s="364"/>
      <c r="H120" s="364"/>
      <c r="I120" s="364"/>
      <c r="J120" s="166" t="s">
        <v>140</v>
      </c>
      <c r="K120" s="165">
        <v>42</v>
      </c>
      <c r="L120" s="365"/>
      <c r="M120" s="365"/>
      <c r="N120" s="365">
        <f t="shared" si="0"/>
        <v>0</v>
      </c>
      <c r="O120" s="365"/>
      <c r="P120" s="365"/>
      <c r="Q120" s="365"/>
      <c r="R120" s="164"/>
      <c r="T120" s="163" t="s">
        <v>5</v>
      </c>
      <c r="U120" s="172" t="s">
        <v>36</v>
      </c>
      <c r="V120" s="171">
        <v>0</v>
      </c>
      <c r="W120" s="171">
        <f t="shared" si="1"/>
        <v>0</v>
      </c>
      <c r="X120" s="171">
        <v>0</v>
      </c>
      <c r="Y120" s="171">
        <f t="shared" si="2"/>
        <v>0</v>
      </c>
      <c r="Z120" s="171">
        <v>0</v>
      </c>
      <c r="AA120" s="170">
        <f t="shared" si="3"/>
        <v>0</v>
      </c>
      <c r="AR120" s="157" t="s">
        <v>136</v>
      </c>
      <c r="AT120" s="157" t="s">
        <v>129</v>
      </c>
      <c r="AU120" s="157" t="s">
        <v>69</v>
      </c>
      <c r="AY120" s="157" t="s">
        <v>128</v>
      </c>
      <c r="BE120" s="159">
        <f t="shared" si="4"/>
        <v>0</v>
      </c>
      <c r="BF120" s="159">
        <f t="shared" si="5"/>
        <v>0</v>
      </c>
      <c r="BG120" s="159">
        <f t="shared" si="6"/>
        <v>0</v>
      </c>
      <c r="BH120" s="159">
        <f t="shared" si="7"/>
        <v>0</v>
      </c>
      <c r="BI120" s="159">
        <f t="shared" si="8"/>
        <v>0</v>
      </c>
      <c r="BJ120" s="157" t="s">
        <v>127</v>
      </c>
      <c r="BK120" s="158">
        <f t="shared" si="9"/>
        <v>0</v>
      </c>
      <c r="BL120" s="157" t="s">
        <v>136</v>
      </c>
      <c r="BM120" s="157" t="s">
        <v>171</v>
      </c>
    </row>
    <row r="121" spans="2:65" s="153" customFormat="1" ht="25.5" customHeight="1">
      <c r="B121" s="169"/>
      <c r="C121" s="187" t="s">
        <v>144</v>
      </c>
      <c r="D121" s="187" t="s">
        <v>267</v>
      </c>
      <c r="E121" s="186" t="s">
        <v>832</v>
      </c>
      <c r="F121" s="366" t="s">
        <v>831</v>
      </c>
      <c r="G121" s="366"/>
      <c r="H121" s="366"/>
      <c r="I121" s="366"/>
      <c r="J121" s="185" t="s">
        <v>735</v>
      </c>
      <c r="K121" s="184">
        <v>35.28</v>
      </c>
      <c r="L121" s="367"/>
      <c r="M121" s="367"/>
      <c r="N121" s="367">
        <f t="shared" si="0"/>
        <v>0</v>
      </c>
      <c r="O121" s="365"/>
      <c r="P121" s="365"/>
      <c r="Q121" s="365"/>
      <c r="R121" s="164"/>
      <c r="T121" s="163" t="s">
        <v>5</v>
      </c>
      <c r="U121" s="172" t="s">
        <v>36</v>
      </c>
      <c r="V121" s="171">
        <v>0</v>
      </c>
      <c r="W121" s="171">
        <f t="shared" si="1"/>
        <v>0</v>
      </c>
      <c r="X121" s="171">
        <v>0</v>
      </c>
      <c r="Y121" s="171">
        <f t="shared" si="2"/>
        <v>0</v>
      </c>
      <c r="Z121" s="171">
        <v>0</v>
      </c>
      <c r="AA121" s="170">
        <f t="shared" si="3"/>
        <v>0</v>
      </c>
      <c r="AR121" s="157" t="s">
        <v>144</v>
      </c>
      <c r="AT121" s="157" t="s">
        <v>267</v>
      </c>
      <c r="AU121" s="157" t="s">
        <v>69</v>
      </c>
      <c r="AY121" s="157" t="s">
        <v>128</v>
      </c>
      <c r="BE121" s="159">
        <f t="shared" si="4"/>
        <v>0</v>
      </c>
      <c r="BF121" s="159">
        <f t="shared" si="5"/>
        <v>0</v>
      </c>
      <c r="BG121" s="159">
        <f t="shared" si="6"/>
        <v>0</v>
      </c>
      <c r="BH121" s="159">
        <f t="shared" si="7"/>
        <v>0</v>
      </c>
      <c r="BI121" s="159">
        <f t="shared" si="8"/>
        <v>0</v>
      </c>
      <c r="BJ121" s="157" t="s">
        <v>127</v>
      </c>
      <c r="BK121" s="158">
        <f t="shared" si="9"/>
        <v>0</v>
      </c>
      <c r="BL121" s="157" t="s">
        <v>136</v>
      </c>
      <c r="BM121" s="157" t="s">
        <v>175</v>
      </c>
    </row>
    <row r="122" spans="2:65" s="153" customFormat="1" ht="25.5" customHeight="1">
      <c r="B122" s="169"/>
      <c r="C122" s="168" t="s">
        <v>159</v>
      </c>
      <c r="D122" s="168" t="s">
        <v>129</v>
      </c>
      <c r="E122" s="167" t="s">
        <v>830</v>
      </c>
      <c r="F122" s="364" t="s">
        <v>829</v>
      </c>
      <c r="G122" s="364"/>
      <c r="H122" s="364"/>
      <c r="I122" s="364"/>
      <c r="J122" s="166" t="s">
        <v>158</v>
      </c>
      <c r="K122" s="165">
        <v>4</v>
      </c>
      <c r="L122" s="365"/>
      <c r="M122" s="365"/>
      <c r="N122" s="365">
        <f t="shared" si="0"/>
        <v>0</v>
      </c>
      <c r="O122" s="365"/>
      <c r="P122" s="365"/>
      <c r="Q122" s="365"/>
      <c r="R122" s="164"/>
      <c r="T122" s="163" t="s">
        <v>5</v>
      </c>
      <c r="U122" s="172" t="s">
        <v>36</v>
      </c>
      <c r="V122" s="171">
        <v>0</v>
      </c>
      <c r="W122" s="171">
        <f t="shared" si="1"/>
        <v>0</v>
      </c>
      <c r="X122" s="171">
        <v>0</v>
      </c>
      <c r="Y122" s="171">
        <f t="shared" si="2"/>
        <v>0</v>
      </c>
      <c r="Z122" s="171">
        <v>0</v>
      </c>
      <c r="AA122" s="170">
        <f t="shared" si="3"/>
        <v>0</v>
      </c>
      <c r="AR122" s="157" t="s">
        <v>136</v>
      </c>
      <c r="AT122" s="157" t="s">
        <v>129</v>
      </c>
      <c r="AU122" s="157" t="s">
        <v>69</v>
      </c>
      <c r="AY122" s="157" t="s">
        <v>128</v>
      </c>
      <c r="BE122" s="159">
        <f t="shared" si="4"/>
        <v>0</v>
      </c>
      <c r="BF122" s="159">
        <f t="shared" si="5"/>
        <v>0</v>
      </c>
      <c r="BG122" s="159">
        <f t="shared" si="6"/>
        <v>0</v>
      </c>
      <c r="BH122" s="159">
        <f t="shared" si="7"/>
        <v>0</v>
      </c>
      <c r="BI122" s="159">
        <f t="shared" si="8"/>
        <v>0</v>
      </c>
      <c r="BJ122" s="157" t="s">
        <v>127</v>
      </c>
      <c r="BK122" s="158">
        <f t="shared" si="9"/>
        <v>0</v>
      </c>
      <c r="BL122" s="157" t="s">
        <v>136</v>
      </c>
      <c r="BM122" s="157" t="s">
        <v>178</v>
      </c>
    </row>
    <row r="123" spans="2:65" s="153" customFormat="1" ht="25.5" customHeight="1">
      <c r="B123" s="169"/>
      <c r="C123" s="187" t="s">
        <v>148</v>
      </c>
      <c r="D123" s="187" t="s">
        <v>267</v>
      </c>
      <c r="E123" s="186" t="s">
        <v>828</v>
      </c>
      <c r="F123" s="366" t="s">
        <v>827</v>
      </c>
      <c r="G123" s="366"/>
      <c r="H123" s="366"/>
      <c r="I123" s="366"/>
      <c r="J123" s="185" t="s">
        <v>158</v>
      </c>
      <c r="K123" s="184">
        <v>4</v>
      </c>
      <c r="L123" s="367"/>
      <c r="M123" s="367"/>
      <c r="N123" s="367">
        <f t="shared" si="0"/>
        <v>0</v>
      </c>
      <c r="O123" s="365"/>
      <c r="P123" s="365"/>
      <c r="Q123" s="365"/>
      <c r="R123" s="164"/>
      <c r="T123" s="163" t="s">
        <v>5</v>
      </c>
      <c r="U123" s="172" t="s">
        <v>36</v>
      </c>
      <c r="V123" s="171">
        <v>0</v>
      </c>
      <c r="W123" s="171">
        <f t="shared" si="1"/>
        <v>0</v>
      </c>
      <c r="X123" s="171">
        <v>0</v>
      </c>
      <c r="Y123" s="171">
        <f t="shared" si="2"/>
        <v>0</v>
      </c>
      <c r="Z123" s="171">
        <v>0</v>
      </c>
      <c r="AA123" s="170">
        <f t="shared" si="3"/>
        <v>0</v>
      </c>
      <c r="AR123" s="157" t="s">
        <v>144</v>
      </c>
      <c r="AT123" s="157" t="s">
        <v>267</v>
      </c>
      <c r="AU123" s="157" t="s">
        <v>69</v>
      </c>
      <c r="AY123" s="157" t="s">
        <v>128</v>
      </c>
      <c r="BE123" s="159">
        <f t="shared" si="4"/>
        <v>0</v>
      </c>
      <c r="BF123" s="159">
        <f t="shared" si="5"/>
        <v>0</v>
      </c>
      <c r="BG123" s="159">
        <f t="shared" si="6"/>
        <v>0</v>
      </c>
      <c r="BH123" s="159">
        <f t="shared" si="7"/>
        <v>0</v>
      </c>
      <c r="BI123" s="159">
        <f t="shared" si="8"/>
        <v>0</v>
      </c>
      <c r="BJ123" s="157" t="s">
        <v>127</v>
      </c>
      <c r="BK123" s="158">
        <f t="shared" si="9"/>
        <v>0</v>
      </c>
      <c r="BL123" s="157" t="s">
        <v>136</v>
      </c>
      <c r="BM123" s="157" t="s">
        <v>183</v>
      </c>
    </row>
    <row r="124" spans="2:65" s="153" customFormat="1" ht="25.5" customHeight="1">
      <c r="B124" s="169"/>
      <c r="C124" s="168" t="s">
        <v>165</v>
      </c>
      <c r="D124" s="168" t="s">
        <v>129</v>
      </c>
      <c r="E124" s="167" t="s">
        <v>826</v>
      </c>
      <c r="F124" s="364" t="s">
        <v>825</v>
      </c>
      <c r="G124" s="364"/>
      <c r="H124" s="364"/>
      <c r="I124" s="364"/>
      <c r="J124" s="166" t="s">
        <v>158</v>
      </c>
      <c r="K124" s="165">
        <v>60</v>
      </c>
      <c r="L124" s="365"/>
      <c r="M124" s="365"/>
      <c r="N124" s="365">
        <f t="shared" si="0"/>
        <v>0</v>
      </c>
      <c r="O124" s="365"/>
      <c r="P124" s="365"/>
      <c r="Q124" s="365"/>
      <c r="R124" s="164"/>
      <c r="T124" s="163" t="s">
        <v>5</v>
      </c>
      <c r="U124" s="172" t="s">
        <v>36</v>
      </c>
      <c r="V124" s="171">
        <v>0</v>
      </c>
      <c r="W124" s="171">
        <f t="shared" si="1"/>
        <v>0</v>
      </c>
      <c r="X124" s="171">
        <v>0</v>
      </c>
      <c r="Y124" s="171">
        <f t="shared" si="2"/>
        <v>0</v>
      </c>
      <c r="Z124" s="171">
        <v>0</v>
      </c>
      <c r="AA124" s="170">
        <f t="shared" si="3"/>
        <v>0</v>
      </c>
      <c r="AR124" s="157" t="s">
        <v>136</v>
      </c>
      <c r="AT124" s="157" t="s">
        <v>129</v>
      </c>
      <c r="AU124" s="157" t="s">
        <v>69</v>
      </c>
      <c r="AY124" s="157" t="s">
        <v>128</v>
      </c>
      <c r="BE124" s="159">
        <f t="shared" si="4"/>
        <v>0</v>
      </c>
      <c r="BF124" s="159">
        <f t="shared" si="5"/>
        <v>0</v>
      </c>
      <c r="BG124" s="159">
        <f t="shared" si="6"/>
        <v>0</v>
      </c>
      <c r="BH124" s="159">
        <f t="shared" si="7"/>
        <v>0</v>
      </c>
      <c r="BI124" s="159">
        <f t="shared" si="8"/>
        <v>0</v>
      </c>
      <c r="BJ124" s="157" t="s">
        <v>127</v>
      </c>
      <c r="BK124" s="158">
        <f t="shared" si="9"/>
        <v>0</v>
      </c>
      <c r="BL124" s="157" t="s">
        <v>136</v>
      </c>
      <c r="BM124" s="157" t="s">
        <v>187</v>
      </c>
    </row>
    <row r="125" spans="2:65" s="153" customFormat="1" ht="25.5" customHeight="1">
      <c r="B125" s="169"/>
      <c r="C125" s="187" t="s">
        <v>151</v>
      </c>
      <c r="D125" s="187" t="s">
        <v>267</v>
      </c>
      <c r="E125" s="186" t="s">
        <v>824</v>
      </c>
      <c r="F125" s="366" t="s">
        <v>823</v>
      </c>
      <c r="G125" s="366"/>
      <c r="H125" s="366"/>
      <c r="I125" s="366"/>
      <c r="J125" s="185" t="s">
        <v>158</v>
      </c>
      <c r="K125" s="184">
        <v>12</v>
      </c>
      <c r="L125" s="367"/>
      <c r="M125" s="367"/>
      <c r="N125" s="367">
        <f t="shared" si="0"/>
        <v>0</v>
      </c>
      <c r="O125" s="365"/>
      <c r="P125" s="365"/>
      <c r="Q125" s="365"/>
      <c r="R125" s="164"/>
      <c r="T125" s="163" t="s">
        <v>5</v>
      </c>
      <c r="U125" s="172" t="s">
        <v>36</v>
      </c>
      <c r="V125" s="171">
        <v>0</v>
      </c>
      <c r="W125" s="171">
        <f t="shared" si="1"/>
        <v>0</v>
      </c>
      <c r="X125" s="171">
        <v>0</v>
      </c>
      <c r="Y125" s="171">
        <f t="shared" si="2"/>
        <v>0</v>
      </c>
      <c r="Z125" s="171">
        <v>0</v>
      </c>
      <c r="AA125" s="170">
        <f t="shared" si="3"/>
        <v>0</v>
      </c>
      <c r="AR125" s="157" t="s">
        <v>144</v>
      </c>
      <c r="AT125" s="157" t="s">
        <v>267</v>
      </c>
      <c r="AU125" s="157" t="s">
        <v>69</v>
      </c>
      <c r="AY125" s="157" t="s">
        <v>128</v>
      </c>
      <c r="BE125" s="159">
        <f t="shared" si="4"/>
        <v>0</v>
      </c>
      <c r="BF125" s="159">
        <f t="shared" si="5"/>
        <v>0</v>
      </c>
      <c r="BG125" s="159">
        <f t="shared" si="6"/>
        <v>0</v>
      </c>
      <c r="BH125" s="159">
        <f t="shared" si="7"/>
        <v>0</v>
      </c>
      <c r="BI125" s="159">
        <f t="shared" si="8"/>
        <v>0</v>
      </c>
      <c r="BJ125" s="157" t="s">
        <v>127</v>
      </c>
      <c r="BK125" s="158">
        <f t="shared" si="9"/>
        <v>0</v>
      </c>
      <c r="BL125" s="157" t="s">
        <v>136</v>
      </c>
      <c r="BM125" s="157" t="s">
        <v>191</v>
      </c>
    </row>
    <row r="126" spans="2:65" s="153" customFormat="1" ht="25.5" customHeight="1">
      <c r="B126" s="169"/>
      <c r="C126" s="187" t="s">
        <v>172</v>
      </c>
      <c r="D126" s="187" t="s">
        <v>267</v>
      </c>
      <c r="E126" s="186" t="s">
        <v>822</v>
      </c>
      <c r="F126" s="366" t="s">
        <v>821</v>
      </c>
      <c r="G126" s="366"/>
      <c r="H126" s="366"/>
      <c r="I126" s="366"/>
      <c r="J126" s="185" t="s">
        <v>158</v>
      </c>
      <c r="K126" s="184">
        <v>48</v>
      </c>
      <c r="L126" s="367"/>
      <c r="M126" s="367"/>
      <c r="N126" s="367">
        <f t="shared" si="0"/>
        <v>0</v>
      </c>
      <c r="O126" s="365"/>
      <c r="P126" s="365"/>
      <c r="Q126" s="365"/>
      <c r="R126" s="164"/>
      <c r="T126" s="163" t="s">
        <v>5</v>
      </c>
      <c r="U126" s="172" t="s">
        <v>36</v>
      </c>
      <c r="V126" s="171">
        <v>0</v>
      </c>
      <c r="W126" s="171">
        <f t="shared" si="1"/>
        <v>0</v>
      </c>
      <c r="X126" s="171">
        <v>0</v>
      </c>
      <c r="Y126" s="171">
        <f t="shared" si="2"/>
        <v>0</v>
      </c>
      <c r="Z126" s="171">
        <v>0</v>
      </c>
      <c r="AA126" s="170">
        <f t="shared" si="3"/>
        <v>0</v>
      </c>
      <c r="AR126" s="157" t="s">
        <v>144</v>
      </c>
      <c r="AT126" s="157" t="s">
        <v>267</v>
      </c>
      <c r="AU126" s="157" t="s">
        <v>69</v>
      </c>
      <c r="AY126" s="157" t="s">
        <v>128</v>
      </c>
      <c r="BE126" s="159">
        <f t="shared" si="4"/>
        <v>0</v>
      </c>
      <c r="BF126" s="159">
        <f t="shared" si="5"/>
        <v>0</v>
      </c>
      <c r="BG126" s="159">
        <f t="shared" si="6"/>
        <v>0</v>
      </c>
      <c r="BH126" s="159">
        <f t="shared" si="7"/>
        <v>0</v>
      </c>
      <c r="BI126" s="159">
        <f t="shared" si="8"/>
        <v>0</v>
      </c>
      <c r="BJ126" s="157" t="s">
        <v>127</v>
      </c>
      <c r="BK126" s="158">
        <f t="shared" si="9"/>
        <v>0</v>
      </c>
      <c r="BL126" s="157" t="s">
        <v>136</v>
      </c>
      <c r="BM126" s="157" t="s">
        <v>194</v>
      </c>
    </row>
    <row r="127" spans="2:65" s="153" customFormat="1" ht="25.5" customHeight="1">
      <c r="B127" s="169"/>
      <c r="C127" s="168" t="s">
        <v>155</v>
      </c>
      <c r="D127" s="168" t="s">
        <v>129</v>
      </c>
      <c r="E127" s="167" t="s">
        <v>820</v>
      </c>
      <c r="F127" s="364" t="s">
        <v>819</v>
      </c>
      <c r="G127" s="364"/>
      <c r="H127" s="364"/>
      <c r="I127" s="364"/>
      <c r="J127" s="166" t="s">
        <v>158</v>
      </c>
      <c r="K127" s="165">
        <v>1</v>
      </c>
      <c r="L127" s="365"/>
      <c r="M127" s="365"/>
      <c r="N127" s="365">
        <f t="shared" si="0"/>
        <v>0</v>
      </c>
      <c r="O127" s="365"/>
      <c r="P127" s="365"/>
      <c r="Q127" s="365"/>
      <c r="R127" s="164"/>
      <c r="T127" s="163" t="s">
        <v>5</v>
      </c>
      <c r="U127" s="172" t="s">
        <v>36</v>
      </c>
      <c r="V127" s="171">
        <v>0</v>
      </c>
      <c r="W127" s="171">
        <f t="shared" si="1"/>
        <v>0</v>
      </c>
      <c r="X127" s="171">
        <v>0</v>
      </c>
      <c r="Y127" s="171">
        <f t="shared" si="2"/>
        <v>0</v>
      </c>
      <c r="Z127" s="171">
        <v>0</v>
      </c>
      <c r="AA127" s="170">
        <f t="shared" si="3"/>
        <v>0</v>
      </c>
      <c r="AR127" s="157" t="s">
        <v>136</v>
      </c>
      <c r="AT127" s="157" t="s">
        <v>129</v>
      </c>
      <c r="AU127" s="157" t="s">
        <v>69</v>
      </c>
      <c r="AY127" s="157" t="s">
        <v>128</v>
      </c>
      <c r="BE127" s="159">
        <f t="shared" si="4"/>
        <v>0</v>
      </c>
      <c r="BF127" s="159">
        <f t="shared" si="5"/>
        <v>0</v>
      </c>
      <c r="BG127" s="159">
        <f t="shared" si="6"/>
        <v>0</v>
      </c>
      <c r="BH127" s="159">
        <f t="shared" si="7"/>
        <v>0</v>
      </c>
      <c r="BI127" s="159">
        <f t="shared" si="8"/>
        <v>0</v>
      </c>
      <c r="BJ127" s="157" t="s">
        <v>127</v>
      </c>
      <c r="BK127" s="158">
        <f t="shared" si="9"/>
        <v>0</v>
      </c>
      <c r="BL127" s="157" t="s">
        <v>136</v>
      </c>
      <c r="BM127" s="157" t="s">
        <v>198</v>
      </c>
    </row>
    <row r="128" spans="2:65" s="153" customFormat="1" ht="16.5" customHeight="1">
      <c r="B128" s="169"/>
      <c r="C128" s="187" t="s">
        <v>179</v>
      </c>
      <c r="D128" s="187" t="s">
        <v>267</v>
      </c>
      <c r="E128" s="186" t="s">
        <v>818</v>
      </c>
      <c r="F128" s="366" t="s">
        <v>817</v>
      </c>
      <c r="G128" s="366"/>
      <c r="H128" s="366"/>
      <c r="I128" s="366"/>
      <c r="J128" s="185" t="s">
        <v>158</v>
      </c>
      <c r="K128" s="184">
        <v>1</v>
      </c>
      <c r="L128" s="367"/>
      <c r="M128" s="367"/>
      <c r="N128" s="367">
        <f t="shared" si="0"/>
        <v>0</v>
      </c>
      <c r="O128" s="365"/>
      <c r="P128" s="365"/>
      <c r="Q128" s="365"/>
      <c r="R128" s="164"/>
      <c r="T128" s="163" t="s">
        <v>5</v>
      </c>
      <c r="U128" s="172" t="s">
        <v>36</v>
      </c>
      <c r="V128" s="171">
        <v>0</v>
      </c>
      <c r="W128" s="171">
        <f t="shared" si="1"/>
        <v>0</v>
      </c>
      <c r="X128" s="171">
        <v>0</v>
      </c>
      <c r="Y128" s="171">
        <f t="shared" si="2"/>
        <v>0</v>
      </c>
      <c r="Z128" s="171">
        <v>0</v>
      </c>
      <c r="AA128" s="170">
        <f t="shared" si="3"/>
        <v>0</v>
      </c>
      <c r="AR128" s="157" t="s">
        <v>144</v>
      </c>
      <c r="AT128" s="157" t="s">
        <v>267</v>
      </c>
      <c r="AU128" s="157" t="s">
        <v>69</v>
      </c>
      <c r="AY128" s="157" t="s">
        <v>128</v>
      </c>
      <c r="BE128" s="159">
        <f t="shared" si="4"/>
        <v>0</v>
      </c>
      <c r="BF128" s="159">
        <f t="shared" si="5"/>
        <v>0</v>
      </c>
      <c r="BG128" s="159">
        <f t="shared" si="6"/>
        <v>0</v>
      </c>
      <c r="BH128" s="159">
        <f t="shared" si="7"/>
        <v>0</v>
      </c>
      <c r="BI128" s="159">
        <f t="shared" si="8"/>
        <v>0</v>
      </c>
      <c r="BJ128" s="157" t="s">
        <v>127</v>
      </c>
      <c r="BK128" s="158">
        <f t="shared" si="9"/>
        <v>0</v>
      </c>
      <c r="BL128" s="157" t="s">
        <v>136</v>
      </c>
      <c r="BM128" s="157" t="s">
        <v>201</v>
      </c>
    </row>
    <row r="129" spans="2:65" s="153" customFormat="1" ht="25.5" customHeight="1">
      <c r="B129" s="169"/>
      <c r="C129" s="168" t="s">
        <v>133</v>
      </c>
      <c r="D129" s="168" t="s">
        <v>129</v>
      </c>
      <c r="E129" s="167" t="s">
        <v>816</v>
      </c>
      <c r="F129" s="364" t="s">
        <v>815</v>
      </c>
      <c r="G129" s="364"/>
      <c r="H129" s="364"/>
      <c r="I129" s="364"/>
      <c r="J129" s="166" t="s">
        <v>158</v>
      </c>
      <c r="K129" s="165">
        <v>2</v>
      </c>
      <c r="L129" s="365"/>
      <c r="M129" s="365"/>
      <c r="N129" s="365">
        <f t="shared" si="0"/>
        <v>0</v>
      </c>
      <c r="O129" s="365"/>
      <c r="P129" s="365"/>
      <c r="Q129" s="365"/>
      <c r="R129" s="164"/>
      <c r="T129" s="163" t="s">
        <v>5</v>
      </c>
      <c r="U129" s="172" t="s">
        <v>36</v>
      </c>
      <c r="V129" s="171">
        <v>0</v>
      </c>
      <c r="W129" s="171">
        <f t="shared" si="1"/>
        <v>0</v>
      </c>
      <c r="X129" s="171">
        <v>0</v>
      </c>
      <c r="Y129" s="171">
        <f t="shared" si="2"/>
        <v>0</v>
      </c>
      <c r="Z129" s="171">
        <v>0</v>
      </c>
      <c r="AA129" s="170">
        <f t="shared" si="3"/>
        <v>0</v>
      </c>
      <c r="AR129" s="157" t="s">
        <v>136</v>
      </c>
      <c r="AT129" s="157" t="s">
        <v>129</v>
      </c>
      <c r="AU129" s="157" t="s">
        <v>69</v>
      </c>
      <c r="AY129" s="157" t="s">
        <v>128</v>
      </c>
      <c r="BE129" s="159">
        <f t="shared" si="4"/>
        <v>0</v>
      </c>
      <c r="BF129" s="159">
        <f t="shared" si="5"/>
        <v>0</v>
      </c>
      <c r="BG129" s="159">
        <f t="shared" si="6"/>
        <v>0</v>
      </c>
      <c r="BH129" s="159">
        <f t="shared" si="7"/>
        <v>0</v>
      </c>
      <c r="BI129" s="159">
        <f t="shared" si="8"/>
        <v>0</v>
      </c>
      <c r="BJ129" s="157" t="s">
        <v>127</v>
      </c>
      <c r="BK129" s="158">
        <f t="shared" si="9"/>
        <v>0</v>
      </c>
      <c r="BL129" s="157" t="s">
        <v>136</v>
      </c>
      <c r="BM129" s="157" t="s">
        <v>205</v>
      </c>
    </row>
    <row r="130" spans="2:65" s="153" customFormat="1" ht="25.5" customHeight="1">
      <c r="B130" s="169"/>
      <c r="C130" s="187" t="s">
        <v>188</v>
      </c>
      <c r="D130" s="187" t="s">
        <v>267</v>
      </c>
      <c r="E130" s="186" t="s">
        <v>814</v>
      </c>
      <c r="F130" s="366" t="s">
        <v>813</v>
      </c>
      <c r="G130" s="366"/>
      <c r="H130" s="366"/>
      <c r="I130" s="366"/>
      <c r="J130" s="185" t="s">
        <v>158</v>
      </c>
      <c r="K130" s="184">
        <v>2</v>
      </c>
      <c r="L130" s="367"/>
      <c r="M130" s="367"/>
      <c r="N130" s="367">
        <f t="shared" si="0"/>
        <v>0</v>
      </c>
      <c r="O130" s="365"/>
      <c r="P130" s="365"/>
      <c r="Q130" s="365"/>
      <c r="R130" s="164"/>
      <c r="T130" s="163" t="s">
        <v>5</v>
      </c>
      <c r="U130" s="172" t="s">
        <v>36</v>
      </c>
      <c r="V130" s="171">
        <v>0</v>
      </c>
      <c r="W130" s="171">
        <f t="shared" si="1"/>
        <v>0</v>
      </c>
      <c r="X130" s="171">
        <v>0</v>
      </c>
      <c r="Y130" s="171">
        <f t="shared" si="2"/>
        <v>0</v>
      </c>
      <c r="Z130" s="171">
        <v>0</v>
      </c>
      <c r="AA130" s="170">
        <f t="shared" si="3"/>
        <v>0</v>
      </c>
      <c r="AR130" s="157" t="s">
        <v>144</v>
      </c>
      <c r="AT130" s="157" t="s">
        <v>267</v>
      </c>
      <c r="AU130" s="157" t="s">
        <v>69</v>
      </c>
      <c r="AY130" s="157" t="s">
        <v>128</v>
      </c>
      <c r="BE130" s="159">
        <f t="shared" si="4"/>
        <v>0</v>
      </c>
      <c r="BF130" s="159">
        <f t="shared" si="5"/>
        <v>0</v>
      </c>
      <c r="BG130" s="159">
        <f t="shared" si="6"/>
        <v>0</v>
      </c>
      <c r="BH130" s="159">
        <f t="shared" si="7"/>
        <v>0</v>
      </c>
      <c r="BI130" s="159">
        <f t="shared" si="8"/>
        <v>0</v>
      </c>
      <c r="BJ130" s="157" t="s">
        <v>127</v>
      </c>
      <c r="BK130" s="158">
        <f t="shared" si="9"/>
        <v>0</v>
      </c>
      <c r="BL130" s="157" t="s">
        <v>136</v>
      </c>
      <c r="BM130" s="157" t="s">
        <v>209</v>
      </c>
    </row>
    <row r="131" spans="2:65" s="153" customFormat="1" ht="16.5" customHeight="1">
      <c r="B131" s="169"/>
      <c r="C131" s="168" t="s">
        <v>162</v>
      </c>
      <c r="D131" s="168" t="s">
        <v>129</v>
      </c>
      <c r="E131" s="167" t="s">
        <v>812</v>
      </c>
      <c r="F131" s="364" t="s">
        <v>811</v>
      </c>
      <c r="G131" s="364"/>
      <c r="H131" s="364"/>
      <c r="I131" s="364"/>
      <c r="J131" s="166" t="s">
        <v>158</v>
      </c>
      <c r="K131" s="165">
        <v>1</v>
      </c>
      <c r="L131" s="365"/>
      <c r="M131" s="365"/>
      <c r="N131" s="365">
        <f t="shared" si="0"/>
        <v>0</v>
      </c>
      <c r="O131" s="365"/>
      <c r="P131" s="365"/>
      <c r="Q131" s="365"/>
      <c r="R131" s="164"/>
      <c r="T131" s="163" t="s">
        <v>5</v>
      </c>
      <c r="U131" s="172" t="s">
        <v>36</v>
      </c>
      <c r="V131" s="171">
        <v>0</v>
      </c>
      <c r="W131" s="171">
        <f t="shared" si="1"/>
        <v>0</v>
      </c>
      <c r="X131" s="171">
        <v>0</v>
      </c>
      <c r="Y131" s="171">
        <f t="shared" si="2"/>
        <v>0</v>
      </c>
      <c r="Z131" s="171">
        <v>0</v>
      </c>
      <c r="AA131" s="170">
        <f t="shared" si="3"/>
        <v>0</v>
      </c>
      <c r="AR131" s="157" t="s">
        <v>136</v>
      </c>
      <c r="AT131" s="157" t="s">
        <v>129</v>
      </c>
      <c r="AU131" s="157" t="s">
        <v>69</v>
      </c>
      <c r="AY131" s="157" t="s">
        <v>128</v>
      </c>
      <c r="BE131" s="159">
        <f t="shared" si="4"/>
        <v>0</v>
      </c>
      <c r="BF131" s="159">
        <f t="shared" si="5"/>
        <v>0</v>
      </c>
      <c r="BG131" s="159">
        <f t="shared" si="6"/>
        <v>0</v>
      </c>
      <c r="BH131" s="159">
        <f t="shared" si="7"/>
        <v>0</v>
      </c>
      <c r="BI131" s="159">
        <f t="shared" si="8"/>
        <v>0</v>
      </c>
      <c r="BJ131" s="157" t="s">
        <v>127</v>
      </c>
      <c r="BK131" s="158">
        <f t="shared" si="9"/>
        <v>0</v>
      </c>
      <c r="BL131" s="157" t="s">
        <v>136</v>
      </c>
      <c r="BM131" s="157" t="s">
        <v>213</v>
      </c>
    </row>
    <row r="132" spans="2:65" s="153" customFormat="1" ht="16.5" customHeight="1">
      <c r="B132" s="169"/>
      <c r="C132" s="187" t="s">
        <v>195</v>
      </c>
      <c r="D132" s="187" t="s">
        <v>267</v>
      </c>
      <c r="E132" s="186" t="s">
        <v>810</v>
      </c>
      <c r="F132" s="366" t="s">
        <v>809</v>
      </c>
      <c r="G132" s="366"/>
      <c r="H132" s="366"/>
      <c r="I132" s="366"/>
      <c r="J132" s="185" t="s">
        <v>158</v>
      </c>
      <c r="K132" s="184">
        <v>1</v>
      </c>
      <c r="L132" s="367"/>
      <c r="M132" s="367"/>
      <c r="N132" s="367">
        <f t="shared" si="0"/>
        <v>0</v>
      </c>
      <c r="O132" s="365"/>
      <c r="P132" s="365"/>
      <c r="Q132" s="365"/>
      <c r="R132" s="164"/>
      <c r="T132" s="163" t="s">
        <v>5</v>
      </c>
      <c r="U132" s="172" t="s">
        <v>36</v>
      </c>
      <c r="V132" s="171">
        <v>0</v>
      </c>
      <c r="W132" s="171">
        <f t="shared" si="1"/>
        <v>0</v>
      </c>
      <c r="X132" s="171">
        <v>0</v>
      </c>
      <c r="Y132" s="171">
        <f t="shared" si="2"/>
        <v>0</v>
      </c>
      <c r="Z132" s="171">
        <v>0</v>
      </c>
      <c r="AA132" s="170">
        <f t="shared" si="3"/>
        <v>0</v>
      </c>
      <c r="AR132" s="157" t="s">
        <v>144</v>
      </c>
      <c r="AT132" s="157" t="s">
        <v>267</v>
      </c>
      <c r="AU132" s="157" t="s">
        <v>69</v>
      </c>
      <c r="AY132" s="157" t="s">
        <v>128</v>
      </c>
      <c r="BE132" s="159">
        <f t="shared" si="4"/>
        <v>0</v>
      </c>
      <c r="BF132" s="159">
        <f t="shared" si="5"/>
        <v>0</v>
      </c>
      <c r="BG132" s="159">
        <f t="shared" si="6"/>
        <v>0</v>
      </c>
      <c r="BH132" s="159">
        <f t="shared" si="7"/>
        <v>0</v>
      </c>
      <c r="BI132" s="159">
        <f t="shared" si="8"/>
        <v>0</v>
      </c>
      <c r="BJ132" s="157" t="s">
        <v>127</v>
      </c>
      <c r="BK132" s="158">
        <f t="shared" si="9"/>
        <v>0</v>
      </c>
      <c r="BL132" s="157" t="s">
        <v>136</v>
      </c>
      <c r="BM132" s="157" t="s">
        <v>216</v>
      </c>
    </row>
    <row r="133" spans="2:65" s="153" customFormat="1" ht="25.5" customHeight="1">
      <c r="B133" s="169"/>
      <c r="C133" s="168" t="s">
        <v>10</v>
      </c>
      <c r="D133" s="168" t="s">
        <v>129</v>
      </c>
      <c r="E133" s="167" t="s">
        <v>808</v>
      </c>
      <c r="F133" s="364" t="s">
        <v>807</v>
      </c>
      <c r="G133" s="364"/>
      <c r="H133" s="364"/>
      <c r="I133" s="364"/>
      <c r="J133" s="166" t="s">
        <v>158</v>
      </c>
      <c r="K133" s="165">
        <v>13</v>
      </c>
      <c r="L133" s="365"/>
      <c r="M133" s="365"/>
      <c r="N133" s="365">
        <f t="shared" si="0"/>
        <v>0</v>
      </c>
      <c r="O133" s="365"/>
      <c r="P133" s="365"/>
      <c r="Q133" s="365"/>
      <c r="R133" s="164"/>
      <c r="T133" s="163" t="s">
        <v>5</v>
      </c>
      <c r="U133" s="172" t="s">
        <v>36</v>
      </c>
      <c r="V133" s="171">
        <v>0</v>
      </c>
      <c r="W133" s="171">
        <f t="shared" si="1"/>
        <v>0</v>
      </c>
      <c r="X133" s="171">
        <v>0</v>
      </c>
      <c r="Y133" s="171">
        <f t="shared" si="2"/>
        <v>0</v>
      </c>
      <c r="Z133" s="171">
        <v>0</v>
      </c>
      <c r="AA133" s="170">
        <f t="shared" si="3"/>
        <v>0</v>
      </c>
      <c r="AR133" s="157" t="s">
        <v>136</v>
      </c>
      <c r="AT133" s="157" t="s">
        <v>129</v>
      </c>
      <c r="AU133" s="157" t="s">
        <v>69</v>
      </c>
      <c r="AY133" s="157" t="s">
        <v>128</v>
      </c>
      <c r="BE133" s="159">
        <f t="shared" si="4"/>
        <v>0</v>
      </c>
      <c r="BF133" s="159">
        <f t="shared" si="5"/>
        <v>0</v>
      </c>
      <c r="BG133" s="159">
        <f t="shared" si="6"/>
        <v>0</v>
      </c>
      <c r="BH133" s="159">
        <f t="shared" si="7"/>
        <v>0</v>
      </c>
      <c r="BI133" s="159">
        <f t="shared" si="8"/>
        <v>0</v>
      </c>
      <c r="BJ133" s="157" t="s">
        <v>127</v>
      </c>
      <c r="BK133" s="158">
        <f t="shared" si="9"/>
        <v>0</v>
      </c>
      <c r="BL133" s="157" t="s">
        <v>136</v>
      </c>
      <c r="BM133" s="157" t="s">
        <v>220</v>
      </c>
    </row>
    <row r="134" spans="2:65" s="153" customFormat="1" ht="25.5" customHeight="1">
      <c r="B134" s="169"/>
      <c r="C134" s="187" t="s">
        <v>202</v>
      </c>
      <c r="D134" s="187" t="s">
        <v>267</v>
      </c>
      <c r="E134" s="186" t="s">
        <v>806</v>
      </c>
      <c r="F134" s="366" t="s">
        <v>805</v>
      </c>
      <c r="G134" s="366"/>
      <c r="H134" s="366"/>
      <c r="I134" s="366"/>
      <c r="J134" s="185" t="s">
        <v>158</v>
      </c>
      <c r="K134" s="184">
        <v>1</v>
      </c>
      <c r="L134" s="367"/>
      <c r="M134" s="367"/>
      <c r="N134" s="367">
        <f t="shared" si="0"/>
        <v>0</v>
      </c>
      <c r="O134" s="365"/>
      <c r="P134" s="365"/>
      <c r="Q134" s="365"/>
      <c r="R134" s="164"/>
      <c r="T134" s="163" t="s">
        <v>5</v>
      </c>
      <c r="U134" s="172" t="s">
        <v>36</v>
      </c>
      <c r="V134" s="171">
        <v>0</v>
      </c>
      <c r="W134" s="171">
        <f t="shared" si="1"/>
        <v>0</v>
      </c>
      <c r="X134" s="171">
        <v>0</v>
      </c>
      <c r="Y134" s="171">
        <f t="shared" si="2"/>
        <v>0</v>
      </c>
      <c r="Z134" s="171">
        <v>0</v>
      </c>
      <c r="AA134" s="170">
        <f t="shared" si="3"/>
        <v>0</v>
      </c>
      <c r="AR134" s="157" t="s">
        <v>144</v>
      </c>
      <c r="AT134" s="157" t="s">
        <v>267</v>
      </c>
      <c r="AU134" s="157" t="s">
        <v>69</v>
      </c>
      <c r="AY134" s="157" t="s">
        <v>128</v>
      </c>
      <c r="BE134" s="159">
        <f t="shared" si="4"/>
        <v>0</v>
      </c>
      <c r="BF134" s="159">
        <f t="shared" si="5"/>
        <v>0</v>
      </c>
      <c r="BG134" s="159">
        <f t="shared" si="6"/>
        <v>0</v>
      </c>
      <c r="BH134" s="159">
        <f t="shared" si="7"/>
        <v>0</v>
      </c>
      <c r="BI134" s="159">
        <f t="shared" si="8"/>
        <v>0</v>
      </c>
      <c r="BJ134" s="157" t="s">
        <v>127</v>
      </c>
      <c r="BK134" s="158">
        <f t="shared" si="9"/>
        <v>0</v>
      </c>
      <c r="BL134" s="157" t="s">
        <v>136</v>
      </c>
      <c r="BM134" s="157" t="s">
        <v>223</v>
      </c>
    </row>
    <row r="135" spans="2:65" s="153" customFormat="1" ht="25.5" customHeight="1">
      <c r="B135" s="169"/>
      <c r="C135" s="187" t="s">
        <v>168</v>
      </c>
      <c r="D135" s="187" t="s">
        <v>267</v>
      </c>
      <c r="E135" s="186" t="s">
        <v>804</v>
      </c>
      <c r="F135" s="366" t="s">
        <v>803</v>
      </c>
      <c r="G135" s="366"/>
      <c r="H135" s="366"/>
      <c r="I135" s="366"/>
      <c r="J135" s="185" t="s">
        <v>158</v>
      </c>
      <c r="K135" s="184">
        <v>12</v>
      </c>
      <c r="L135" s="367"/>
      <c r="M135" s="367"/>
      <c r="N135" s="367">
        <f t="shared" si="0"/>
        <v>0</v>
      </c>
      <c r="O135" s="365"/>
      <c r="P135" s="365"/>
      <c r="Q135" s="365"/>
      <c r="R135" s="164"/>
      <c r="T135" s="163" t="s">
        <v>5</v>
      </c>
      <c r="U135" s="172" t="s">
        <v>36</v>
      </c>
      <c r="V135" s="171">
        <v>0</v>
      </c>
      <c r="W135" s="171">
        <f t="shared" si="1"/>
        <v>0</v>
      </c>
      <c r="X135" s="171">
        <v>0</v>
      </c>
      <c r="Y135" s="171">
        <f t="shared" si="2"/>
        <v>0</v>
      </c>
      <c r="Z135" s="171">
        <v>0</v>
      </c>
      <c r="AA135" s="170">
        <f t="shared" si="3"/>
        <v>0</v>
      </c>
      <c r="AR135" s="157" t="s">
        <v>144</v>
      </c>
      <c r="AT135" s="157" t="s">
        <v>267</v>
      </c>
      <c r="AU135" s="157" t="s">
        <v>69</v>
      </c>
      <c r="AY135" s="157" t="s">
        <v>128</v>
      </c>
      <c r="BE135" s="159">
        <f t="shared" si="4"/>
        <v>0</v>
      </c>
      <c r="BF135" s="159">
        <f t="shared" si="5"/>
        <v>0</v>
      </c>
      <c r="BG135" s="159">
        <f t="shared" si="6"/>
        <v>0</v>
      </c>
      <c r="BH135" s="159">
        <f t="shared" si="7"/>
        <v>0</v>
      </c>
      <c r="BI135" s="159">
        <f t="shared" si="8"/>
        <v>0</v>
      </c>
      <c r="BJ135" s="157" t="s">
        <v>127</v>
      </c>
      <c r="BK135" s="158">
        <f t="shared" si="9"/>
        <v>0</v>
      </c>
      <c r="BL135" s="157" t="s">
        <v>136</v>
      </c>
      <c r="BM135" s="157" t="s">
        <v>227</v>
      </c>
    </row>
    <row r="136" spans="2:65" s="153" customFormat="1" ht="16.5" customHeight="1">
      <c r="B136" s="169"/>
      <c r="C136" s="168" t="s">
        <v>210</v>
      </c>
      <c r="D136" s="168" t="s">
        <v>129</v>
      </c>
      <c r="E136" s="167" t="s">
        <v>802</v>
      </c>
      <c r="F136" s="364" t="s">
        <v>801</v>
      </c>
      <c r="G136" s="364"/>
      <c r="H136" s="364"/>
      <c r="I136" s="364"/>
      <c r="J136" s="166" t="s">
        <v>158</v>
      </c>
      <c r="K136" s="165">
        <v>20</v>
      </c>
      <c r="L136" s="365"/>
      <c r="M136" s="365"/>
      <c r="N136" s="365">
        <f t="shared" si="0"/>
        <v>0</v>
      </c>
      <c r="O136" s="365"/>
      <c r="P136" s="365"/>
      <c r="Q136" s="365"/>
      <c r="R136" s="164"/>
      <c r="T136" s="163" t="s">
        <v>5</v>
      </c>
      <c r="U136" s="172" t="s">
        <v>36</v>
      </c>
      <c r="V136" s="171">
        <v>0</v>
      </c>
      <c r="W136" s="171">
        <f t="shared" si="1"/>
        <v>0</v>
      </c>
      <c r="X136" s="171">
        <v>0</v>
      </c>
      <c r="Y136" s="171">
        <f t="shared" si="2"/>
        <v>0</v>
      </c>
      <c r="Z136" s="171">
        <v>0</v>
      </c>
      <c r="AA136" s="170">
        <f t="shared" si="3"/>
        <v>0</v>
      </c>
      <c r="AR136" s="157" t="s">
        <v>136</v>
      </c>
      <c r="AT136" s="157" t="s">
        <v>129</v>
      </c>
      <c r="AU136" s="157" t="s">
        <v>69</v>
      </c>
      <c r="AY136" s="157" t="s">
        <v>128</v>
      </c>
      <c r="BE136" s="159">
        <f t="shared" si="4"/>
        <v>0</v>
      </c>
      <c r="BF136" s="159">
        <f t="shared" si="5"/>
        <v>0</v>
      </c>
      <c r="BG136" s="159">
        <f t="shared" si="6"/>
        <v>0</v>
      </c>
      <c r="BH136" s="159">
        <f t="shared" si="7"/>
        <v>0</v>
      </c>
      <c r="BI136" s="159">
        <f t="shared" si="8"/>
        <v>0</v>
      </c>
      <c r="BJ136" s="157" t="s">
        <v>127</v>
      </c>
      <c r="BK136" s="158">
        <f t="shared" si="9"/>
        <v>0</v>
      </c>
      <c r="BL136" s="157" t="s">
        <v>136</v>
      </c>
      <c r="BM136" s="157" t="s">
        <v>230</v>
      </c>
    </row>
    <row r="137" spans="2:65" s="153" customFormat="1" ht="25.5" customHeight="1">
      <c r="B137" s="169"/>
      <c r="C137" s="187" t="s">
        <v>171</v>
      </c>
      <c r="D137" s="187" t="s">
        <v>267</v>
      </c>
      <c r="E137" s="186" t="s">
        <v>800</v>
      </c>
      <c r="F137" s="366" t="s">
        <v>799</v>
      </c>
      <c r="G137" s="366"/>
      <c r="H137" s="366"/>
      <c r="I137" s="366"/>
      <c r="J137" s="185" t="s">
        <v>158</v>
      </c>
      <c r="K137" s="184">
        <v>20</v>
      </c>
      <c r="L137" s="367"/>
      <c r="M137" s="367"/>
      <c r="N137" s="367">
        <f t="shared" si="0"/>
        <v>0</v>
      </c>
      <c r="O137" s="365"/>
      <c r="P137" s="365"/>
      <c r="Q137" s="365"/>
      <c r="R137" s="164"/>
      <c r="T137" s="163" t="s">
        <v>5</v>
      </c>
      <c r="U137" s="172" t="s">
        <v>36</v>
      </c>
      <c r="V137" s="171">
        <v>0</v>
      </c>
      <c r="W137" s="171">
        <f t="shared" si="1"/>
        <v>0</v>
      </c>
      <c r="X137" s="171">
        <v>0</v>
      </c>
      <c r="Y137" s="171">
        <f t="shared" si="2"/>
        <v>0</v>
      </c>
      <c r="Z137" s="171">
        <v>0</v>
      </c>
      <c r="AA137" s="170">
        <f t="shared" si="3"/>
        <v>0</v>
      </c>
      <c r="AR137" s="157" t="s">
        <v>144</v>
      </c>
      <c r="AT137" s="157" t="s">
        <v>267</v>
      </c>
      <c r="AU137" s="157" t="s">
        <v>69</v>
      </c>
      <c r="AY137" s="157" t="s">
        <v>128</v>
      </c>
      <c r="BE137" s="159">
        <f t="shared" si="4"/>
        <v>0</v>
      </c>
      <c r="BF137" s="159">
        <f t="shared" si="5"/>
        <v>0</v>
      </c>
      <c r="BG137" s="159">
        <f t="shared" si="6"/>
        <v>0</v>
      </c>
      <c r="BH137" s="159">
        <f t="shared" si="7"/>
        <v>0</v>
      </c>
      <c r="BI137" s="159">
        <f t="shared" si="8"/>
        <v>0</v>
      </c>
      <c r="BJ137" s="157" t="s">
        <v>127</v>
      </c>
      <c r="BK137" s="158">
        <f t="shared" si="9"/>
        <v>0</v>
      </c>
      <c r="BL137" s="157" t="s">
        <v>136</v>
      </c>
      <c r="BM137" s="157" t="s">
        <v>234</v>
      </c>
    </row>
    <row r="138" spans="2:65" s="153" customFormat="1" ht="25.5" customHeight="1">
      <c r="B138" s="169"/>
      <c r="C138" s="168" t="s">
        <v>217</v>
      </c>
      <c r="D138" s="168" t="s">
        <v>129</v>
      </c>
      <c r="E138" s="167" t="s">
        <v>798</v>
      </c>
      <c r="F138" s="364" t="s">
        <v>797</v>
      </c>
      <c r="G138" s="364"/>
      <c r="H138" s="364"/>
      <c r="I138" s="364"/>
      <c r="J138" s="166" t="s">
        <v>158</v>
      </c>
      <c r="K138" s="165">
        <v>6</v>
      </c>
      <c r="L138" s="365"/>
      <c r="M138" s="365"/>
      <c r="N138" s="365">
        <f t="shared" si="0"/>
        <v>0</v>
      </c>
      <c r="O138" s="365"/>
      <c r="P138" s="365"/>
      <c r="Q138" s="365"/>
      <c r="R138" s="164"/>
      <c r="T138" s="163" t="s">
        <v>5</v>
      </c>
      <c r="U138" s="172" t="s">
        <v>36</v>
      </c>
      <c r="V138" s="171">
        <v>0</v>
      </c>
      <c r="W138" s="171">
        <f t="shared" si="1"/>
        <v>0</v>
      </c>
      <c r="X138" s="171">
        <v>0</v>
      </c>
      <c r="Y138" s="171">
        <f t="shared" si="2"/>
        <v>0</v>
      </c>
      <c r="Z138" s="171">
        <v>0</v>
      </c>
      <c r="AA138" s="170">
        <f t="shared" si="3"/>
        <v>0</v>
      </c>
      <c r="AR138" s="157" t="s">
        <v>136</v>
      </c>
      <c r="AT138" s="157" t="s">
        <v>129</v>
      </c>
      <c r="AU138" s="157" t="s">
        <v>69</v>
      </c>
      <c r="AY138" s="157" t="s">
        <v>128</v>
      </c>
      <c r="BE138" s="159">
        <f t="shared" si="4"/>
        <v>0</v>
      </c>
      <c r="BF138" s="159">
        <f t="shared" si="5"/>
        <v>0</v>
      </c>
      <c r="BG138" s="159">
        <f t="shared" si="6"/>
        <v>0</v>
      </c>
      <c r="BH138" s="159">
        <f t="shared" si="7"/>
        <v>0</v>
      </c>
      <c r="BI138" s="159">
        <f t="shared" si="8"/>
        <v>0</v>
      </c>
      <c r="BJ138" s="157" t="s">
        <v>127</v>
      </c>
      <c r="BK138" s="158">
        <f t="shared" si="9"/>
        <v>0</v>
      </c>
      <c r="BL138" s="157" t="s">
        <v>136</v>
      </c>
      <c r="BM138" s="157" t="s">
        <v>237</v>
      </c>
    </row>
    <row r="139" spans="2:65" s="153" customFormat="1" ht="16.5" customHeight="1">
      <c r="B139" s="169"/>
      <c r="C139" s="187" t="s">
        <v>175</v>
      </c>
      <c r="D139" s="187" t="s">
        <v>267</v>
      </c>
      <c r="E139" s="186" t="s">
        <v>796</v>
      </c>
      <c r="F139" s="366" t="s">
        <v>795</v>
      </c>
      <c r="G139" s="366"/>
      <c r="H139" s="366"/>
      <c r="I139" s="366"/>
      <c r="J139" s="185" t="s">
        <v>158</v>
      </c>
      <c r="K139" s="184">
        <v>6</v>
      </c>
      <c r="L139" s="367"/>
      <c r="M139" s="367"/>
      <c r="N139" s="367">
        <f t="shared" si="0"/>
        <v>0</v>
      </c>
      <c r="O139" s="365"/>
      <c r="P139" s="365"/>
      <c r="Q139" s="365"/>
      <c r="R139" s="164"/>
      <c r="T139" s="163" t="s">
        <v>5</v>
      </c>
      <c r="U139" s="172" t="s">
        <v>36</v>
      </c>
      <c r="V139" s="171">
        <v>0</v>
      </c>
      <c r="W139" s="171">
        <f t="shared" si="1"/>
        <v>0</v>
      </c>
      <c r="X139" s="171">
        <v>0</v>
      </c>
      <c r="Y139" s="171">
        <f t="shared" si="2"/>
        <v>0</v>
      </c>
      <c r="Z139" s="171">
        <v>0</v>
      </c>
      <c r="AA139" s="170">
        <f t="shared" si="3"/>
        <v>0</v>
      </c>
      <c r="AR139" s="157" t="s">
        <v>144</v>
      </c>
      <c r="AT139" s="157" t="s">
        <v>267</v>
      </c>
      <c r="AU139" s="157" t="s">
        <v>69</v>
      </c>
      <c r="AY139" s="157" t="s">
        <v>128</v>
      </c>
      <c r="BE139" s="159">
        <f t="shared" si="4"/>
        <v>0</v>
      </c>
      <c r="BF139" s="159">
        <f t="shared" si="5"/>
        <v>0</v>
      </c>
      <c r="BG139" s="159">
        <f t="shared" si="6"/>
        <v>0</v>
      </c>
      <c r="BH139" s="159">
        <f t="shared" si="7"/>
        <v>0</v>
      </c>
      <c r="BI139" s="159">
        <f t="shared" si="8"/>
        <v>0</v>
      </c>
      <c r="BJ139" s="157" t="s">
        <v>127</v>
      </c>
      <c r="BK139" s="158">
        <f t="shared" si="9"/>
        <v>0</v>
      </c>
      <c r="BL139" s="157" t="s">
        <v>136</v>
      </c>
      <c r="BM139" s="157" t="s">
        <v>241</v>
      </c>
    </row>
    <row r="140" spans="2:65" s="153" customFormat="1" ht="16.5" customHeight="1">
      <c r="B140" s="169"/>
      <c r="C140" s="168" t="s">
        <v>224</v>
      </c>
      <c r="D140" s="168" t="s">
        <v>129</v>
      </c>
      <c r="E140" s="167" t="s">
        <v>794</v>
      </c>
      <c r="F140" s="364" t="s">
        <v>793</v>
      </c>
      <c r="G140" s="364"/>
      <c r="H140" s="364"/>
      <c r="I140" s="364"/>
      <c r="J140" s="166" t="s">
        <v>158</v>
      </c>
      <c r="K140" s="165">
        <v>6</v>
      </c>
      <c r="L140" s="365"/>
      <c r="M140" s="365"/>
      <c r="N140" s="365">
        <f t="shared" si="0"/>
        <v>0</v>
      </c>
      <c r="O140" s="365"/>
      <c r="P140" s="365"/>
      <c r="Q140" s="365"/>
      <c r="R140" s="164"/>
      <c r="T140" s="163" t="s">
        <v>5</v>
      </c>
      <c r="U140" s="172" t="s">
        <v>36</v>
      </c>
      <c r="V140" s="171">
        <v>0</v>
      </c>
      <c r="W140" s="171">
        <f t="shared" si="1"/>
        <v>0</v>
      </c>
      <c r="X140" s="171">
        <v>0</v>
      </c>
      <c r="Y140" s="171">
        <f t="shared" si="2"/>
        <v>0</v>
      </c>
      <c r="Z140" s="171">
        <v>0</v>
      </c>
      <c r="AA140" s="170">
        <f t="shared" si="3"/>
        <v>0</v>
      </c>
      <c r="AR140" s="157" t="s">
        <v>136</v>
      </c>
      <c r="AT140" s="157" t="s">
        <v>129</v>
      </c>
      <c r="AU140" s="157" t="s">
        <v>69</v>
      </c>
      <c r="AY140" s="157" t="s">
        <v>128</v>
      </c>
      <c r="BE140" s="159">
        <f t="shared" si="4"/>
        <v>0</v>
      </c>
      <c r="BF140" s="159">
        <f t="shared" si="5"/>
        <v>0</v>
      </c>
      <c r="BG140" s="159">
        <f t="shared" si="6"/>
        <v>0</v>
      </c>
      <c r="BH140" s="159">
        <f t="shared" si="7"/>
        <v>0</v>
      </c>
      <c r="BI140" s="159">
        <f t="shared" si="8"/>
        <v>0</v>
      </c>
      <c r="BJ140" s="157" t="s">
        <v>127</v>
      </c>
      <c r="BK140" s="158">
        <f t="shared" si="9"/>
        <v>0</v>
      </c>
      <c r="BL140" s="157" t="s">
        <v>136</v>
      </c>
      <c r="BM140" s="157" t="s">
        <v>244</v>
      </c>
    </row>
    <row r="141" spans="2:65" s="153" customFormat="1" ht="16.5" customHeight="1">
      <c r="B141" s="169"/>
      <c r="C141" s="187" t="s">
        <v>178</v>
      </c>
      <c r="D141" s="187" t="s">
        <v>267</v>
      </c>
      <c r="E141" s="186" t="s">
        <v>792</v>
      </c>
      <c r="F141" s="366" t="s">
        <v>791</v>
      </c>
      <c r="G141" s="366"/>
      <c r="H141" s="366"/>
      <c r="I141" s="366"/>
      <c r="J141" s="185" t="s">
        <v>158</v>
      </c>
      <c r="K141" s="184">
        <v>6</v>
      </c>
      <c r="L141" s="367"/>
      <c r="M141" s="367"/>
      <c r="N141" s="367">
        <f t="shared" si="0"/>
        <v>0</v>
      </c>
      <c r="O141" s="365"/>
      <c r="P141" s="365"/>
      <c r="Q141" s="365"/>
      <c r="R141" s="164"/>
      <c r="T141" s="163" t="s">
        <v>5</v>
      </c>
      <c r="U141" s="172" t="s">
        <v>36</v>
      </c>
      <c r="V141" s="171">
        <v>0</v>
      </c>
      <c r="W141" s="171">
        <f t="shared" si="1"/>
        <v>0</v>
      </c>
      <c r="X141" s="171">
        <v>0</v>
      </c>
      <c r="Y141" s="171">
        <f t="shared" si="2"/>
        <v>0</v>
      </c>
      <c r="Z141" s="171">
        <v>0</v>
      </c>
      <c r="AA141" s="170">
        <f t="shared" si="3"/>
        <v>0</v>
      </c>
      <c r="AR141" s="157" t="s">
        <v>144</v>
      </c>
      <c r="AT141" s="157" t="s">
        <v>267</v>
      </c>
      <c r="AU141" s="157" t="s">
        <v>69</v>
      </c>
      <c r="AY141" s="157" t="s">
        <v>128</v>
      </c>
      <c r="BE141" s="159">
        <f t="shared" si="4"/>
        <v>0</v>
      </c>
      <c r="BF141" s="159">
        <f t="shared" si="5"/>
        <v>0</v>
      </c>
      <c r="BG141" s="159">
        <f t="shared" si="6"/>
        <v>0</v>
      </c>
      <c r="BH141" s="159">
        <f t="shared" si="7"/>
        <v>0</v>
      </c>
      <c r="BI141" s="159">
        <f t="shared" si="8"/>
        <v>0</v>
      </c>
      <c r="BJ141" s="157" t="s">
        <v>127</v>
      </c>
      <c r="BK141" s="158">
        <f t="shared" si="9"/>
        <v>0</v>
      </c>
      <c r="BL141" s="157" t="s">
        <v>136</v>
      </c>
      <c r="BM141" s="157" t="s">
        <v>248</v>
      </c>
    </row>
    <row r="142" spans="2:65" s="153" customFormat="1" ht="16.5" customHeight="1">
      <c r="B142" s="169"/>
      <c r="C142" s="168" t="s">
        <v>231</v>
      </c>
      <c r="D142" s="168" t="s">
        <v>129</v>
      </c>
      <c r="E142" s="167" t="s">
        <v>790</v>
      </c>
      <c r="F142" s="364" t="s">
        <v>789</v>
      </c>
      <c r="G142" s="364"/>
      <c r="H142" s="364"/>
      <c r="I142" s="364"/>
      <c r="J142" s="166" t="s">
        <v>158</v>
      </c>
      <c r="K142" s="165">
        <v>12</v>
      </c>
      <c r="L142" s="365"/>
      <c r="M142" s="365"/>
      <c r="N142" s="365">
        <f t="shared" si="0"/>
        <v>0</v>
      </c>
      <c r="O142" s="365"/>
      <c r="P142" s="365"/>
      <c r="Q142" s="365"/>
      <c r="R142" s="164"/>
      <c r="T142" s="163" t="s">
        <v>5</v>
      </c>
      <c r="U142" s="172" t="s">
        <v>36</v>
      </c>
      <c r="V142" s="171">
        <v>0</v>
      </c>
      <c r="W142" s="171">
        <f t="shared" si="1"/>
        <v>0</v>
      </c>
      <c r="X142" s="171">
        <v>0</v>
      </c>
      <c r="Y142" s="171">
        <f t="shared" si="2"/>
        <v>0</v>
      </c>
      <c r="Z142" s="171">
        <v>0</v>
      </c>
      <c r="AA142" s="170">
        <f t="shared" si="3"/>
        <v>0</v>
      </c>
      <c r="AR142" s="157" t="s">
        <v>136</v>
      </c>
      <c r="AT142" s="157" t="s">
        <v>129</v>
      </c>
      <c r="AU142" s="157" t="s">
        <v>69</v>
      </c>
      <c r="AY142" s="157" t="s">
        <v>128</v>
      </c>
      <c r="BE142" s="159">
        <f t="shared" si="4"/>
        <v>0</v>
      </c>
      <c r="BF142" s="159">
        <f t="shared" si="5"/>
        <v>0</v>
      </c>
      <c r="BG142" s="159">
        <f t="shared" si="6"/>
        <v>0</v>
      </c>
      <c r="BH142" s="159">
        <f t="shared" si="7"/>
        <v>0</v>
      </c>
      <c r="BI142" s="159">
        <f t="shared" si="8"/>
        <v>0</v>
      </c>
      <c r="BJ142" s="157" t="s">
        <v>127</v>
      </c>
      <c r="BK142" s="158">
        <f t="shared" si="9"/>
        <v>0</v>
      </c>
      <c r="BL142" s="157" t="s">
        <v>136</v>
      </c>
      <c r="BM142" s="157" t="s">
        <v>251</v>
      </c>
    </row>
    <row r="143" spans="2:65" s="153" customFormat="1" ht="16.5" customHeight="1">
      <c r="B143" s="169"/>
      <c r="C143" s="187" t="s">
        <v>183</v>
      </c>
      <c r="D143" s="187" t="s">
        <v>267</v>
      </c>
      <c r="E143" s="186" t="s">
        <v>788</v>
      </c>
      <c r="F143" s="366" t="s">
        <v>787</v>
      </c>
      <c r="G143" s="366"/>
      <c r="H143" s="366"/>
      <c r="I143" s="366"/>
      <c r="J143" s="185" t="s">
        <v>158</v>
      </c>
      <c r="K143" s="184">
        <v>12</v>
      </c>
      <c r="L143" s="367"/>
      <c r="M143" s="367"/>
      <c r="N143" s="367">
        <f t="shared" si="0"/>
        <v>0</v>
      </c>
      <c r="O143" s="365"/>
      <c r="P143" s="365"/>
      <c r="Q143" s="365"/>
      <c r="R143" s="164"/>
      <c r="T143" s="163" t="s">
        <v>5</v>
      </c>
      <c r="U143" s="172" t="s">
        <v>36</v>
      </c>
      <c r="V143" s="171">
        <v>0</v>
      </c>
      <c r="W143" s="171">
        <f t="shared" si="1"/>
        <v>0</v>
      </c>
      <c r="X143" s="171">
        <v>0</v>
      </c>
      <c r="Y143" s="171">
        <f t="shared" si="2"/>
        <v>0</v>
      </c>
      <c r="Z143" s="171">
        <v>0</v>
      </c>
      <c r="AA143" s="170">
        <f t="shared" si="3"/>
        <v>0</v>
      </c>
      <c r="AR143" s="157" t="s">
        <v>144</v>
      </c>
      <c r="AT143" s="157" t="s">
        <v>267</v>
      </c>
      <c r="AU143" s="157" t="s">
        <v>69</v>
      </c>
      <c r="AY143" s="157" t="s">
        <v>128</v>
      </c>
      <c r="BE143" s="159">
        <f t="shared" si="4"/>
        <v>0</v>
      </c>
      <c r="BF143" s="159">
        <f t="shared" si="5"/>
        <v>0</v>
      </c>
      <c r="BG143" s="159">
        <f t="shared" si="6"/>
        <v>0</v>
      </c>
      <c r="BH143" s="159">
        <f t="shared" si="7"/>
        <v>0</v>
      </c>
      <c r="BI143" s="159">
        <f t="shared" si="8"/>
        <v>0</v>
      </c>
      <c r="BJ143" s="157" t="s">
        <v>127</v>
      </c>
      <c r="BK143" s="158">
        <f t="shared" si="9"/>
        <v>0</v>
      </c>
      <c r="BL143" s="157" t="s">
        <v>136</v>
      </c>
      <c r="BM143" s="157" t="s">
        <v>255</v>
      </c>
    </row>
    <row r="144" spans="2:65" s="153" customFormat="1" ht="25.5" customHeight="1">
      <c r="B144" s="169"/>
      <c r="C144" s="168" t="s">
        <v>238</v>
      </c>
      <c r="D144" s="168" t="s">
        <v>129</v>
      </c>
      <c r="E144" s="167" t="s">
        <v>786</v>
      </c>
      <c r="F144" s="364" t="s">
        <v>785</v>
      </c>
      <c r="G144" s="364"/>
      <c r="H144" s="364"/>
      <c r="I144" s="364"/>
      <c r="J144" s="166" t="s">
        <v>158</v>
      </c>
      <c r="K144" s="165">
        <v>1</v>
      </c>
      <c r="L144" s="365"/>
      <c r="M144" s="365"/>
      <c r="N144" s="365">
        <f t="shared" si="0"/>
        <v>0</v>
      </c>
      <c r="O144" s="365"/>
      <c r="P144" s="365"/>
      <c r="Q144" s="365"/>
      <c r="R144" s="164"/>
      <c r="T144" s="163" t="s">
        <v>5</v>
      </c>
      <c r="U144" s="172" t="s">
        <v>36</v>
      </c>
      <c r="V144" s="171">
        <v>0</v>
      </c>
      <c r="W144" s="171">
        <f t="shared" si="1"/>
        <v>0</v>
      </c>
      <c r="X144" s="171">
        <v>0</v>
      </c>
      <c r="Y144" s="171">
        <f t="shared" si="2"/>
        <v>0</v>
      </c>
      <c r="Z144" s="171">
        <v>0</v>
      </c>
      <c r="AA144" s="170">
        <f t="shared" si="3"/>
        <v>0</v>
      </c>
      <c r="AR144" s="157" t="s">
        <v>136</v>
      </c>
      <c r="AT144" s="157" t="s">
        <v>129</v>
      </c>
      <c r="AU144" s="157" t="s">
        <v>69</v>
      </c>
      <c r="AY144" s="157" t="s">
        <v>128</v>
      </c>
      <c r="BE144" s="159">
        <f t="shared" si="4"/>
        <v>0</v>
      </c>
      <c r="BF144" s="159">
        <f t="shared" si="5"/>
        <v>0</v>
      </c>
      <c r="BG144" s="159">
        <f t="shared" si="6"/>
        <v>0</v>
      </c>
      <c r="BH144" s="159">
        <f t="shared" si="7"/>
        <v>0</v>
      </c>
      <c r="BI144" s="159">
        <f t="shared" si="8"/>
        <v>0</v>
      </c>
      <c r="BJ144" s="157" t="s">
        <v>127</v>
      </c>
      <c r="BK144" s="158">
        <f t="shared" si="9"/>
        <v>0</v>
      </c>
      <c r="BL144" s="157" t="s">
        <v>136</v>
      </c>
      <c r="BM144" s="157" t="s">
        <v>258</v>
      </c>
    </row>
    <row r="145" spans="2:65" s="153" customFormat="1" ht="16.5" customHeight="1">
      <c r="B145" s="169"/>
      <c r="C145" s="168" t="s">
        <v>245</v>
      </c>
      <c r="D145" s="168" t="s">
        <v>129</v>
      </c>
      <c r="E145" s="167" t="s">
        <v>784</v>
      </c>
      <c r="F145" s="364" t="s">
        <v>783</v>
      </c>
      <c r="G145" s="364"/>
      <c r="H145" s="364"/>
      <c r="I145" s="364"/>
      <c r="J145" s="166" t="s">
        <v>778</v>
      </c>
      <c r="K145" s="165">
        <v>3</v>
      </c>
      <c r="L145" s="365"/>
      <c r="M145" s="365"/>
      <c r="N145" s="365">
        <f t="shared" si="0"/>
        <v>0</v>
      </c>
      <c r="O145" s="365"/>
      <c r="P145" s="365"/>
      <c r="Q145" s="365"/>
      <c r="R145" s="164"/>
      <c r="T145" s="163" t="s">
        <v>5</v>
      </c>
      <c r="U145" s="172" t="s">
        <v>36</v>
      </c>
      <c r="V145" s="171">
        <v>0</v>
      </c>
      <c r="W145" s="171">
        <f t="shared" si="1"/>
        <v>0</v>
      </c>
      <c r="X145" s="171">
        <v>0</v>
      </c>
      <c r="Y145" s="171">
        <f t="shared" si="2"/>
        <v>0</v>
      </c>
      <c r="Z145" s="171">
        <v>0</v>
      </c>
      <c r="AA145" s="170">
        <f t="shared" si="3"/>
        <v>0</v>
      </c>
      <c r="AR145" s="157" t="s">
        <v>136</v>
      </c>
      <c r="AT145" s="157" t="s">
        <v>129</v>
      </c>
      <c r="AU145" s="157" t="s">
        <v>69</v>
      </c>
      <c r="AY145" s="157" t="s">
        <v>128</v>
      </c>
      <c r="BE145" s="159">
        <f t="shared" si="4"/>
        <v>0</v>
      </c>
      <c r="BF145" s="159">
        <f t="shared" si="5"/>
        <v>0</v>
      </c>
      <c r="BG145" s="159">
        <f t="shared" si="6"/>
        <v>0</v>
      </c>
      <c r="BH145" s="159">
        <f t="shared" si="7"/>
        <v>0</v>
      </c>
      <c r="BI145" s="159">
        <f t="shared" si="8"/>
        <v>0</v>
      </c>
      <c r="BJ145" s="157" t="s">
        <v>127</v>
      </c>
      <c r="BK145" s="158">
        <f t="shared" si="9"/>
        <v>0</v>
      </c>
      <c r="BL145" s="157" t="s">
        <v>136</v>
      </c>
      <c r="BM145" s="157" t="s">
        <v>262</v>
      </c>
    </row>
    <row r="146" spans="2:65" s="153" customFormat="1" ht="16.5" customHeight="1">
      <c r="B146" s="169"/>
      <c r="C146" s="168" t="s">
        <v>191</v>
      </c>
      <c r="D146" s="168" t="s">
        <v>129</v>
      </c>
      <c r="E146" s="167" t="s">
        <v>782</v>
      </c>
      <c r="F146" s="364" t="s">
        <v>781</v>
      </c>
      <c r="G146" s="364"/>
      <c r="H146" s="364"/>
      <c r="I146" s="364"/>
      <c r="J146" s="166" t="s">
        <v>778</v>
      </c>
      <c r="K146" s="165">
        <v>1</v>
      </c>
      <c r="L146" s="365"/>
      <c r="M146" s="365"/>
      <c r="N146" s="365">
        <f t="shared" si="0"/>
        <v>0</v>
      </c>
      <c r="O146" s="365"/>
      <c r="P146" s="365"/>
      <c r="Q146" s="365"/>
      <c r="R146" s="164"/>
      <c r="T146" s="163" t="s">
        <v>5</v>
      </c>
      <c r="U146" s="172" t="s">
        <v>36</v>
      </c>
      <c r="V146" s="171">
        <v>0</v>
      </c>
      <c r="W146" s="171">
        <f t="shared" si="1"/>
        <v>0</v>
      </c>
      <c r="X146" s="171">
        <v>0</v>
      </c>
      <c r="Y146" s="171">
        <f t="shared" si="2"/>
        <v>0</v>
      </c>
      <c r="Z146" s="171">
        <v>0</v>
      </c>
      <c r="AA146" s="170">
        <f t="shared" si="3"/>
        <v>0</v>
      </c>
      <c r="AR146" s="157" t="s">
        <v>136</v>
      </c>
      <c r="AT146" s="157" t="s">
        <v>129</v>
      </c>
      <c r="AU146" s="157" t="s">
        <v>69</v>
      </c>
      <c r="AY146" s="157" t="s">
        <v>128</v>
      </c>
      <c r="BE146" s="159">
        <f t="shared" si="4"/>
        <v>0</v>
      </c>
      <c r="BF146" s="159">
        <f t="shared" si="5"/>
        <v>0</v>
      </c>
      <c r="BG146" s="159">
        <f t="shared" si="6"/>
        <v>0</v>
      </c>
      <c r="BH146" s="159">
        <f t="shared" si="7"/>
        <v>0</v>
      </c>
      <c r="BI146" s="159">
        <f t="shared" si="8"/>
        <v>0</v>
      </c>
      <c r="BJ146" s="157" t="s">
        <v>127</v>
      </c>
      <c r="BK146" s="158">
        <f t="shared" si="9"/>
        <v>0</v>
      </c>
      <c r="BL146" s="157" t="s">
        <v>136</v>
      </c>
      <c r="BM146" s="157" t="s">
        <v>265</v>
      </c>
    </row>
    <row r="147" spans="2:65" s="153" customFormat="1" ht="16.5" customHeight="1">
      <c r="B147" s="169"/>
      <c r="C147" s="168" t="s">
        <v>252</v>
      </c>
      <c r="D147" s="168" t="s">
        <v>129</v>
      </c>
      <c r="E147" s="167" t="s">
        <v>780</v>
      </c>
      <c r="F147" s="364" t="s">
        <v>779</v>
      </c>
      <c r="G147" s="364"/>
      <c r="H147" s="364"/>
      <c r="I147" s="364"/>
      <c r="J147" s="166" t="s">
        <v>778</v>
      </c>
      <c r="K147" s="165">
        <v>1</v>
      </c>
      <c r="L147" s="365"/>
      <c r="M147" s="365"/>
      <c r="N147" s="365">
        <f t="shared" si="0"/>
        <v>0</v>
      </c>
      <c r="O147" s="365"/>
      <c r="P147" s="365"/>
      <c r="Q147" s="365"/>
      <c r="R147" s="164"/>
      <c r="T147" s="163" t="s">
        <v>5</v>
      </c>
      <c r="U147" s="172" t="s">
        <v>36</v>
      </c>
      <c r="V147" s="171">
        <v>0</v>
      </c>
      <c r="W147" s="171">
        <f t="shared" si="1"/>
        <v>0</v>
      </c>
      <c r="X147" s="171">
        <v>0</v>
      </c>
      <c r="Y147" s="171">
        <f t="shared" si="2"/>
        <v>0</v>
      </c>
      <c r="Z147" s="171">
        <v>0</v>
      </c>
      <c r="AA147" s="170">
        <f t="shared" si="3"/>
        <v>0</v>
      </c>
      <c r="AR147" s="157" t="s">
        <v>136</v>
      </c>
      <c r="AT147" s="157" t="s">
        <v>129</v>
      </c>
      <c r="AU147" s="157" t="s">
        <v>69</v>
      </c>
      <c r="AY147" s="157" t="s">
        <v>128</v>
      </c>
      <c r="BE147" s="159">
        <f t="shared" si="4"/>
        <v>0</v>
      </c>
      <c r="BF147" s="159">
        <f t="shared" si="5"/>
        <v>0</v>
      </c>
      <c r="BG147" s="159">
        <f t="shared" si="6"/>
        <v>0</v>
      </c>
      <c r="BH147" s="159">
        <f t="shared" si="7"/>
        <v>0</v>
      </c>
      <c r="BI147" s="159">
        <f t="shared" si="8"/>
        <v>0</v>
      </c>
      <c r="BJ147" s="157" t="s">
        <v>127</v>
      </c>
      <c r="BK147" s="158">
        <f t="shared" si="9"/>
        <v>0</v>
      </c>
      <c r="BL147" s="157" t="s">
        <v>136</v>
      </c>
      <c r="BM147" s="157" t="s">
        <v>270</v>
      </c>
    </row>
    <row r="148" spans="2:65" s="153" customFormat="1" ht="16.5" customHeight="1">
      <c r="B148" s="169"/>
      <c r="C148" s="168" t="s">
        <v>76</v>
      </c>
      <c r="D148" s="168" t="s">
        <v>129</v>
      </c>
      <c r="E148" s="167" t="s">
        <v>777</v>
      </c>
      <c r="F148" s="364" t="s">
        <v>776</v>
      </c>
      <c r="G148" s="364"/>
      <c r="H148" s="364"/>
      <c r="I148" s="364"/>
      <c r="J148" s="166" t="s">
        <v>773</v>
      </c>
      <c r="K148" s="165">
        <v>8</v>
      </c>
      <c r="L148" s="365"/>
      <c r="M148" s="365"/>
      <c r="N148" s="365">
        <f t="shared" si="0"/>
        <v>0</v>
      </c>
      <c r="O148" s="365"/>
      <c r="P148" s="365"/>
      <c r="Q148" s="365"/>
      <c r="R148" s="164"/>
      <c r="T148" s="163" t="s">
        <v>5</v>
      </c>
      <c r="U148" s="172" t="s">
        <v>36</v>
      </c>
      <c r="V148" s="171">
        <v>0</v>
      </c>
      <c r="W148" s="171">
        <f t="shared" si="1"/>
        <v>0</v>
      </c>
      <c r="X148" s="171">
        <v>0</v>
      </c>
      <c r="Y148" s="171">
        <f t="shared" si="2"/>
        <v>0</v>
      </c>
      <c r="Z148" s="171">
        <v>0</v>
      </c>
      <c r="AA148" s="170">
        <f t="shared" si="3"/>
        <v>0</v>
      </c>
      <c r="AR148" s="157" t="s">
        <v>136</v>
      </c>
      <c r="AT148" s="157" t="s">
        <v>129</v>
      </c>
      <c r="AU148" s="157" t="s">
        <v>69</v>
      </c>
      <c r="AY148" s="157" t="s">
        <v>128</v>
      </c>
      <c r="BE148" s="159">
        <f t="shared" si="4"/>
        <v>0</v>
      </c>
      <c r="BF148" s="159">
        <f t="shared" si="5"/>
        <v>0</v>
      </c>
      <c r="BG148" s="159">
        <f t="shared" si="6"/>
        <v>0</v>
      </c>
      <c r="BH148" s="159">
        <f t="shared" si="7"/>
        <v>0</v>
      </c>
      <c r="BI148" s="159">
        <f t="shared" si="8"/>
        <v>0</v>
      </c>
      <c r="BJ148" s="157" t="s">
        <v>127</v>
      </c>
      <c r="BK148" s="158">
        <f t="shared" si="9"/>
        <v>0</v>
      </c>
      <c r="BL148" s="157" t="s">
        <v>136</v>
      </c>
      <c r="BM148" s="157" t="s">
        <v>273</v>
      </c>
    </row>
    <row r="149" spans="2:65" s="153" customFormat="1" ht="16.5" customHeight="1">
      <c r="B149" s="169"/>
      <c r="C149" s="168" t="s">
        <v>127</v>
      </c>
      <c r="D149" s="168" t="s">
        <v>129</v>
      </c>
      <c r="E149" s="167" t="s">
        <v>775</v>
      </c>
      <c r="F149" s="364" t="s">
        <v>774</v>
      </c>
      <c r="G149" s="364"/>
      <c r="H149" s="364"/>
      <c r="I149" s="364"/>
      <c r="J149" s="166" t="s">
        <v>773</v>
      </c>
      <c r="K149" s="165">
        <v>9</v>
      </c>
      <c r="L149" s="365"/>
      <c r="M149" s="365"/>
      <c r="N149" s="365">
        <f t="shared" si="0"/>
        <v>0</v>
      </c>
      <c r="O149" s="365"/>
      <c r="P149" s="365"/>
      <c r="Q149" s="365"/>
      <c r="R149" s="164"/>
      <c r="T149" s="163" t="s">
        <v>5</v>
      </c>
      <c r="U149" s="162" t="s">
        <v>36</v>
      </c>
      <c r="V149" s="161">
        <v>0</v>
      </c>
      <c r="W149" s="161">
        <f t="shared" si="1"/>
        <v>0</v>
      </c>
      <c r="X149" s="161">
        <v>0</v>
      </c>
      <c r="Y149" s="161">
        <f t="shared" si="2"/>
        <v>0</v>
      </c>
      <c r="Z149" s="161">
        <v>0</v>
      </c>
      <c r="AA149" s="160">
        <f t="shared" si="3"/>
        <v>0</v>
      </c>
      <c r="AR149" s="157" t="s">
        <v>136</v>
      </c>
      <c r="AT149" s="157" t="s">
        <v>129</v>
      </c>
      <c r="AU149" s="157" t="s">
        <v>69</v>
      </c>
      <c r="AY149" s="157" t="s">
        <v>128</v>
      </c>
      <c r="BE149" s="159">
        <f t="shared" si="4"/>
        <v>0</v>
      </c>
      <c r="BF149" s="159">
        <f t="shared" si="5"/>
        <v>0</v>
      </c>
      <c r="BG149" s="159">
        <f t="shared" si="6"/>
        <v>0</v>
      </c>
      <c r="BH149" s="159">
        <f t="shared" si="7"/>
        <v>0</v>
      </c>
      <c r="BI149" s="159">
        <f t="shared" si="8"/>
        <v>0</v>
      </c>
      <c r="BJ149" s="157" t="s">
        <v>127</v>
      </c>
      <c r="BK149" s="158">
        <f t="shared" si="9"/>
        <v>0</v>
      </c>
      <c r="BL149" s="157" t="s">
        <v>136</v>
      </c>
      <c r="BM149" s="157" t="s">
        <v>277</v>
      </c>
    </row>
    <row r="150" spans="2:65" s="153" customFormat="1" ht="6.95" customHeight="1">
      <c r="B150" s="156"/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4"/>
    </row>
  </sheetData>
  <mergeCells count="171">
    <mergeCell ref="H33:J33"/>
    <mergeCell ref="M33:P33"/>
    <mergeCell ref="H34:J34"/>
    <mergeCell ref="M34:P34"/>
    <mergeCell ref="H1:K1"/>
    <mergeCell ref="C2:Q2"/>
    <mergeCell ref="S2:AC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F108:I108"/>
    <mergeCell ref="L108:M108"/>
    <mergeCell ref="N108:Q108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90:Q90"/>
    <mergeCell ref="L92:Q92"/>
    <mergeCell ref="C98:Q98"/>
    <mergeCell ref="F100:P100"/>
    <mergeCell ref="F101:P101"/>
    <mergeCell ref="M103:P103"/>
    <mergeCell ref="M105:Q105"/>
    <mergeCell ref="M106:Q106"/>
    <mergeCell ref="F117:I117"/>
    <mergeCell ref="L117:M117"/>
    <mergeCell ref="N117:Q117"/>
    <mergeCell ref="N109:Q109"/>
    <mergeCell ref="F110:I110"/>
    <mergeCell ref="L110:M110"/>
    <mergeCell ref="N110:Q110"/>
    <mergeCell ref="F111:I111"/>
    <mergeCell ref="L111:M111"/>
    <mergeCell ref="N111:Q111"/>
    <mergeCell ref="F112:I112"/>
    <mergeCell ref="L112:M112"/>
    <mergeCell ref="N112:Q112"/>
    <mergeCell ref="F113:I113"/>
    <mergeCell ref="L113:M113"/>
    <mergeCell ref="N113:Q113"/>
    <mergeCell ref="F114:I114"/>
    <mergeCell ref="L114:M114"/>
    <mergeCell ref="N114:Q114"/>
    <mergeCell ref="F115:I115"/>
    <mergeCell ref="L115:M115"/>
    <mergeCell ref="N115:Q115"/>
    <mergeCell ref="F116:I116"/>
    <mergeCell ref="L116:M116"/>
    <mergeCell ref="N116:Q116"/>
    <mergeCell ref="F125:I125"/>
    <mergeCell ref="L125:M125"/>
    <mergeCell ref="N125:Q125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33:I133"/>
    <mergeCell ref="L133:M133"/>
    <mergeCell ref="N133:Q133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41:I141"/>
    <mergeCell ref="L141:M141"/>
    <mergeCell ref="N141:Q141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9:I149"/>
    <mergeCell ref="L149:M149"/>
    <mergeCell ref="N149:Q149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</mergeCells>
  <hyperlinks>
    <hyperlink ref="F1:G1" location="C2" display="1) Krycí list rozpočtu"/>
    <hyperlink ref="H1:K1" location="C86" display="2) Rekapitulácia rozpočtu"/>
    <hyperlink ref="L1" location="C108" display="3) Rozpočet"/>
    <hyperlink ref="S1:T1" location="'Rekapitulácia stavby'!C2" display="Rekapitulácia stavby"/>
  </hyperlinks>
  <pageMargins left="0.70866141732283472" right="0.70866141732283472" top="0.74803149606299213" bottom="0.74803149606299213" header="0.31496062992125984" footer="0.31496062992125984"/>
  <pageSetup paperSize="9" scale="9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10</vt:i4>
      </vt:variant>
    </vt:vector>
  </HeadingPairs>
  <TitlesOfParts>
    <vt:vector size="18" baseType="lpstr">
      <vt:lpstr>Rekapitulácia stavby</vt:lpstr>
      <vt:lpstr>2. Rozpočet - štanda - 2....</vt:lpstr>
      <vt:lpstr>01 vonkajsie schodisko</vt:lpstr>
      <vt:lpstr>03 oporny mur</vt:lpstr>
      <vt:lpstr>03 spevnene plochy</vt:lpstr>
      <vt:lpstr>04 oplotenie</vt:lpstr>
      <vt:lpstr>05 sadove upravy</vt:lpstr>
      <vt:lpstr>06 elektro</vt:lpstr>
      <vt:lpstr>'2. Rozpočet - štanda - 2....'!Názvy_tlače</vt:lpstr>
      <vt:lpstr>'Rekapitulácia stavby'!Názvy_tlače</vt:lpstr>
      <vt:lpstr>'01 vonkajsie schodisko'!Oblasť_tlače</vt:lpstr>
      <vt:lpstr>'03 oporny mur'!Oblasť_tlače</vt:lpstr>
      <vt:lpstr>'03 spevnene plochy'!Oblasť_tlače</vt:lpstr>
      <vt:lpstr>'04 oplotenie'!Oblasť_tlače</vt:lpstr>
      <vt:lpstr>'05 sadove upravy'!Oblasť_tlače</vt:lpstr>
      <vt:lpstr>'06 elektro'!Oblasť_tlače</vt:lpstr>
      <vt:lpstr>'2. Rozpočet - štanda - 2....'!Oblasť_tlače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Stavdozor_NB1</dc:creator>
  <cp:lastModifiedBy>BARTÓK Cyril</cp:lastModifiedBy>
  <cp:lastPrinted>2020-06-11T09:29:24Z</cp:lastPrinted>
  <dcterms:created xsi:type="dcterms:W3CDTF">2017-11-27T09:22:32Z</dcterms:created>
  <dcterms:modified xsi:type="dcterms:W3CDTF">2020-06-11T09:59:09Z</dcterms:modified>
</cp:coreProperties>
</file>